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oorsystems-my.sharepoint.com/personal/t_krause_door-systems_de/Documents/Marketing2/Dokumentation/12_Montageanleitungen/TOORS/original/Industrietor_GT-R/Einbauzeichnungen/"/>
    </mc:Choice>
  </mc:AlternateContent>
  <xr:revisionPtr revIDLastSave="0" documentId="8_{40F6BCFD-1AB7-416A-BB2D-185108644247}" xr6:coauthVersionLast="47" xr6:coauthVersionMax="47" xr10:uidLastSave="{00000000-0000-0000-0000-000000000000}"/>
  <bookViews>
    <workbookView xWindow="28680" yWindow="-120" windowWidth="29040" windowHeight="15840" xr2:uid="{9A247D42-7587-42E7-9C1D-43A87EB505B5}"/>
  </bookViews>
  <sheets>
    <sheet name="HL" sheetId="1" r:id="rId1"/>
    <sheet name="HL_SW-R" sheetId="2" r:id="rId2"/>
    <sheet name="HL_SW-L" sheetId="3" r:id="rId3"/>
    <sheet name="Pomoc" sheetId="4" state="hidden" r:id="rId4"/>
    <sheet name="Translation" sheetId="5" state="hidden" r:id="rId5"/>
  </sheets>
  <definedNames>
    <definedName name="_xlnm.Print_Area" localSheetId="0">HL!$A$1:$AW$63</definedName>
    <definedName name="_xlnm.Print_Area" localSheetId="2">'HL_SW-L'!$A$1:$T$50</definedName>
    <definedName name="_xlnm.Print_Area" localSheetId="1">'HL_SW-R'!$A$1:$T$50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65" i="5" l="1"/>
  <c r="B1064" i="5"/>
  <c r="B1063" i="5"/>
  <c r="B1062" i="5"/>
  <c r="B1061" i="5"/>
  <c r="B1060" i="5"/>
  <c r="B1059" i="5"/>
  <c r="B1058" i="5"/>
  <c r="B1057" i="5"/>
  <c r="B1056" i="5"/>
  <c r="B1055" i="5"/>
  <c r="B1054" i="5"/>
  <c r="B1053" i="5"/>
  <c r="B1052" i="5"/>
  <c r="B1051" i="5"/>
  <c r="B1050" i="5"/>
  <c r="B1049" i="5"/>
  <c r="B1048" i="5"/>
  <c r="B1047" i="5"/>
  <c r="B1046" i="5"/>
  <c r="B1045" i="5"/>
  <c r="B1044" i="5"/>
  <c r="B1043" i="5"/>
  <c r="B1042" i="5"/>
  <c r="B1041" i="5"/>
  <c r="B1040" i="5"/>
  <c r="B1039" i="5"/>
  <c r="B1038" i="5"/>
  <c r="B1037" i="5"/>
  <c r="B1036" i="5"/>
  <c r="B1035" i="5"/>
  <c r="B1034" i="5"/>
  <c r="B1033" i="5"/>
  <c r="B1032" i="5"/>
  <c r="B1031" i="5"/>
  <c r="B1030" i="5"/>
  <c r="B1029" i="5"/>
  <c r="B1028" i="5"/>
  <c r="B1027" i="5"/>
  <c r="B1026" i="5"/>
  <c r="B1025" i="5"/>
  <c r="B1024" i="5"/>
  <c r="B1023" i="5"/>
  <c r="B1022" i="5"/>
  <c r="B1021" i="5"/>
  <c r="B1020" i="5"/>
  <c r="B1019" i="5"/>
  <c r="B1018" i="5"/>
  <c r="B1017" i="5"/>
  <c r="B1016" i="5"/>
  <c r="B1015" i="5"/>
  <c r="B1014" i="5"/>
  <c r="B1013" i="5"/>
  <c r="B1012" i="5"/>
  <c r="B1011" i="5"/>
  <c r="B1010" i="5"/>
  <c r="B1009" i="5"/>
  <c r="B1008" i="5"/>
  <c r="B1007" i="5"/>
  <c r="B1006" i="5"/>
  <c r="B1005" i="5"/>
  <c r="B1004" i="5"/>
  <c r="B1003" i="5"/>
  <c r="B1002" i="5"/>
  <c r="B1001" i="5"/>
  <c r="B1000" i="5"/>
  <c r="B999" i="5"/>
  <c r="B998" i="5"/>
  <c r="B997" i="5"/>
  <c r="B996" i="5"/>
  <c r="B995" i="5"/>
  <c r="B994" i="5"/>
  <c r="B993" i="5"/>
  <c r="B992" i="5"/>
  <c r="B991" i="5"/>
  <c r="B990" i="5"/>
  <c r="B989" i="5"/>
  <c r="B988" i="5"/>
  <c r="B987" i="5"/>
  <c r="B986" i="5"/>
  <c r="B985" i="5"/>
  <c r="B984" i="5"/>
  <c r="B983" i="5"/>
  <c r="B982" i="5"/>
  <c r="B981" i="5"/>
  <c r="B980" i="5"/>
  <c r="B979" i="5"/>
  <c r="B978" i="5"/>
  <c r="B977" i="5"/>
  <c r="B976" i="5"/>
  <c r="B975" i="5"/>
  <c r="B974" i="5"/>
  <c r="B973" i="5"/>
  <c r="B972" i="5"/>
  <c r="B971" i="5"/>
  <c r="B970" i="5"/>
  <c r="B969" i="5"/>
  <c r="B968" i="5"/>
  <c r="B967" i="5"/>
  <c r="B966" i="5"/>
  <c r="B965" i="5"/>
  <c r="B964" i="5"/>
  <c r="B963" i="5"/>
  <c r="B962" i="5"/>
  <c r="B961" i="5"/>
  <c r="B960" i="5"/>
  <c r="B959" i="5"/>
  <c r="B958" i="5"/>
  <c r="B957" i="5"/>
  <c r="B956" i="5"/>
  <c r="B955" i="5"/>
  <c r="B954" i="5"/>
  <c r="B953" i="5"/>
  <c r="B952" i="5"/>
  <c r="B951" i="5"/>
  <c r="B950" i="5"/>
  <c r="B949" i="5"/>
  <c r="B948" i="5"/>
  <c r="B947" i="5"/>
  <c r="B946" i="5"/>
  <c r="B945" i="5"/>
  <c r="B944" i="5"/>
  <c r="B943" i="5"/>
  <c r="B942" i="5"/>
  <c r="B941" i="5"/>
  <c r="B940" i="5"/>
  <c r="B939" i="5"/>
  <c r="B938" i="5"/>
  <c r="B937" i="5"/>
  <c r="B936" i="5"/>
  <c r="B935" i="5"/>
  <c r="B934" i="5"/>
  <c r="B933" i="5"/>
  <c r="B932" i="5"/>
  <c r="B931" i="5"/>
  <c r="B930" i="5"/>
  <c r="B929" i="5"/>
  <c r="B928" i="5"/>
  <c r="B927" i="5"/>
  <c r="B926" i="5"/>
  <c r="B925" i="5"/>
  <c r="B924" i="5"/>
  <c r="B923" i="5"/>
  <c r="B922" i="5"/>
  <c r="B921" i="5"/>
  <c r="B920" i="5"/>
  <c r="B919" i="5"/>
  <c r="B918" i="5"/>
  <c r="B917" i="5"/>
  <c r="B916" i="5"/>
  <c r="B915" i="5"/>
  <c r="B914" i="5"/>
  <c r="B913" i="5"/>
  <c r="B912" i="5"/>
  <c r="B911" i="5"/>
  <c r="B910" i="5"/>
  <c r="B909" i="5"/>
  <c r="B908" i="5"/>
  <c r="B907" i="5"/>
  <c r="B906" i="5"/>
  <c r="B905" i="5"/>
  <c r="B904" i="5"/>
  <c r="B903" i="5"/>
  <c r="B902" i="5"/>
  <c r="B901" i="5"/>
  <c r="B900" i="5"/>
  <c r="B899" i="5"/>
  <c r="B898" i="5"/>
  <c r="B897" i="5"/>
  <c r="B896" i="5"/>
  <c r="B895" i="5"/>
  <c r="B894" i="5"/>
  <c r="B893" i="5"/>
  <c r="B892" i="5"/>
  <c r="B891" i="5"/>
  <c r="B890" i="5"/>
  <c r="B889" i="5"/>
  <c r="B888" i="5"/>
  <c r="B887" i="5"/>
  <c r="B886" i="5"/>
  <c r="B885" i="5"/>
  <c r="B884" i="5"/>
  <c r="B883" i="5"/>
  <c r="B882" i="5"/>
  <c r="B881" i="5"/>
  <c r="B880" i="5"/>
  <c r="B879" i="5"/>
  <c r="B878" i="5"/>
  <c r="B877" i="5"/>
  <c r="B876" i="5"/>
  <c r="B875" i="5"/>
  <c r="B874" i="5"/>
  <c r="B873" i="5"/>
  <c r="B872" i="5"/>
  <c r="B871" i="5"/>
  <c r="B870" i="5"/>
  <c r="B869" i="5"/>
  <c r="B868" i="5"/>
  <c r="B867" i="5"/>
  <c r="B866" i="5"/>
  <c r="B865" i="5"/>
  <c r="B864" i="5"/>
  <c r="B863" i="5"/>
  <c r="B862" i="5"/>
  <c r="B861" i="5"/>
  <c r="B860" i="5"/>
  <c r="B859" i="5"/>
  <c r="B858" i="5"/>
  <c r="B857" i="5"/>
  <c r="B856" i="5"/>
  <c r="B855" i="5"/>
  <c r="B854" i="5"/>
  <c r="B853" i="5"/>
  <c r="B852" i="5"/>
  <c r="B851" i="5"/>
  <c r="B850" i="5"/>
  <c r="B849" i="5"/>
  <c r="B848" i="5"/>
  <c r="B847" i="5"/>
  <c r="B846" i="5"/>
  <c r="B845" i="5"/>
  <c r="B844" i="5"/>
  <c r="B843" i="5"/>
  <c r="B842" i="5"/>
  <c r="B841" i="5"/>
  <c r="B840" i="5"/>
  <c r="B839" i="5"/>
  <c r="B838" i="5"/>
  <c r="B837" i="5"/>
  <c r="B836" i="5"/>
  <c r="B835" i="5"/>
  <c r="B834" i="5"/>
  <c r="B833" i="5"/>
  <c r="B832" i="5"/>
  <c r="B831" i="5"/>
  <c r="B830" i="5"/>
  <c r="B829" i="5"/>
  <c r="B828" i="5"/>
  <c r="B827" i="5"/>
  <c r="B826" i="5"/>
  <c r="B825" i="5"/>
  <c r="B824" i="5"/>
  <c r="B823" i="5"/>
  <c r="B822" i="5"/>
  <c r="B821" i="5"/>
  <c r="B820" i="5"/>
  <c r="B819" i="5"/>
  <c r="B818" i="5"/>
  <c r="B817" i="5"/>
  <c r="B816" i="5"/>
  <c r="B815" i="5"/>
  <c r="B814" i="5"/>
  <c r="B813" i="5"/>
  <c r="B812" i="5"/>
  <c r="B811" i="5"/>
  <c r="B810" i="5"/>
  <c r="B809" i="5"/>
  <c r="B808" i="5"/>
  <c r="B807" i="5"/>
  <c r="B806" i="5"/>
  <c r="B805" i="5"/>
  <c r="B804" i="5"/>
  <c r="B803" i="5"/>
  <c r="B802" i="5"/>
  <c r="B801" i="5"/>
  <c r="B800" i="5"/>
  <c r="B799" i="5"/>
  <c r="B798" i="5"/>
  <c r="B797" i="5"/>
  <c r="B796" i="5"/>
  <c r="B795" i="5"/>
  <c r="B794" i="5"/>
  <c r="B793" i="5"/>
  <c r="B792" i="5"/>
  <c r="B791" i="5"/>
  <c r="B790" i="5"/>
  <c r="B789" i="5"/>
  <c r="B788" i="5"/>
  <c r="B787" i="5"/>
  <c r="B786" i="5"/>
  <c r="B785" i="5"/>
  <c r="B784" i="5"/>
  <c r="B783" i="5"/>
  <c r="B782" i="5"/>
  <c r="B781" i="5"/>
  <c r="B780" i="5"/>
  <c r="B779" i="5"/>
  <c r="B778" i="5"/>
  <c r="B777" i="5"/>
  <c r="B776" i="5"/>
  <c r="B775" i="5"/>
  <c r="B774" i="5"/>
  <c r="B773" i="5"/>
  <c r="B772" i="5"/>
  <c r="B771" i="5"/>
  <c r="B770" i="5"/>
  <c r="B769" i="5"/>
  <c r="B768" i="5"/>
  <c r="B767" i="5"/>
  <c r="B766" i="5"/>
  <c r="B765" i="5"/>
  <c r="B764" i="5"/>
  <c r="B763" i="5"/>
  <c r="B762" i="5"/>
  <c r="B761" i="5"/>
  <c r="B760" i="5"/>
  <c r="B759" i="5"/>
  <c r="B758" i="5"/>
  <c r="B757" i="5"/>
  <c r="B756" i="5"/>
  <c r="B755" i="5"/>
  <c r="B754" i="5"/>
  <c r="B753" i="5"/>
  <c r="B752" i="5"/>
  <c r="B751" i="5"/>
  <c r="B750" i="5"/>
  <c r="B749" i="5"/>
  <c r="B748" i="5"/>
  <c r="B747" i="5"/>
  <c r="B746" i="5"/>
  <c r="B745" i="5"/>
  <c r="B744" i="5"/>
  <c r="B743" i="5"/>
  <c r="B742" i="5"/>
  <c r="B741" i="5"/>
  <c r="B740" i="5"/>
  <c r="B739" i="5"/>
  <c r="B738" i="5"/>
  <c r="B737" i="5"/>
  <c r="B736" i="5"/>
  <c r="B735" i="5"/>
  <c r="B734" i="5"/>
  <c r="B733" i="5"/>
  <c r="B732" i="5"/>
  <c r="B731" i="5"/>
  <c r="B730" i="5"/>
  <c r="B729" i="5"/>
  <c r="B728" i="5"/>
  <c r="B727" i="5"/>
  <c r="B726" i="5"/>
  <c r="B725" i="5"/>
  <c r="B724" i="5"/>
  <c r="B723" i="5"/>
  <c r="B722" i="5"/>
  <c r="B721" i="5"/>
  <c r="B720" i="5"/>
  <c r="B719" i="5"/>
  <c r="B718" i="5"/>
  <c r="B717" i="5"/>
  <c r="B716" i="5"/>
  <c r="B715" i="5"/>
  <c r="B714" i="5"/>
  <c r="B713" i="5"/>
  <c r="B712" i="5"/>
  <c r="B711" i="5"/>
  <c r="B710" i="5"/>
  <c r="B709" i="5"/>
  <c r="B708" i="5"/>
  <c r="B707" i="5"/>
  <c r="B706" i="5"/>
  <c r="B705" i="5"/>
  <c r="B704" i="5"/>
  <c r="B703" i="5"/>
  <c r="B702" i="5"/>
  <c r="B701" i="5"/>
  <c r="B700" i="5"/>
  <c r="B699" i="5"/>
  <c r="B698" i="5"/>
  <c r="B697" i="5"/>
  <c r="B696" i="5"/>
  <c r="B695" i="5"/>
  <c r="B694" i="5"/>
  <c r="B693" i="5"/>
  <c r="B692" i="5"/>
  <c r="B691" i="5"/>
  <c r="B690" i="5"/>
  <c r="B689" i="5"/>
  <c r="B688" i="5"/>
  <c r="B687" i="5"/>
  <c r="B686" i="5"/>
  <c r="B685" i="5"/>
  <c r="B684" i="5"/>
  <c r="B683" i="5"/>
  <c r="B682" i="5"/>
  <c r="B681" i="5"/>
  <c r="B680" i="5"/>
  <c r="B679" i="5"/>
  <c r="B678" i="5"/>
  <c r="B677" i="5"/>
  <c r="B676" i="5"/>
  <c r="B675" i="5"/>
  <c r="B674" i="5"/>
  <c r="B673" i="5"/>
  <c r="B672" i="5"/>
  <c r="B671" i="5"/>
  <c r="B670" i="5"/>
  <c r="B669" i="5"/>
  <c r="B668" i="5"/>
  <c r="B667" i="5"/>
  <c r="B666" i="5"/>
  <c r="B665" i="5"/>
  <c r="B664" i="5"/>
  <c r="B663" i="5"/>
  <c r="B662" i="5"/>
  <c r="B661" i="5"/>
  <c r="B660" i="5"/>
  <c r="B659" i="5"/>
  <c r="B658" i="5"/>
  <c r="B657" i="5"/>
  <c r="B656" i="5"/>
  <c r="B655" i="5"/>
  <c r="B654" i="5"/>
  <c r="B653" i="5"/>
  <c r="B652" i="5"/>
  <c r="B651" i="5"/>
  <c r="B650" i="5"/>
  <c r="B649" i="5"/>
  <c r="B648" i="5"/>
  <c r="B647" i="5"/>
  <c r="B646" i="5"/>
  <c r="B645" i="5"/>
  <c r="B644" i="5"/>
  <c r="B643" i="5"/>
  <c r="B642" i="5"/>
  <c r="B641" i="5"/>
  <c r="B640" i="5"/>
  <c r="B639" i="5"/>
  <c r="B638" i="5"/>
  <c r="B637" i="5"/>
  <c r="B636" i="5"/>
  <c r="B635" i="5"/>
  <c r="B634" i="5"/>
  <c r="B633" i="5"/>
  <c r="B632" i="5"/>
  <c r="B631" i="5"/>
  <c r="B630" i="5"/>
  <c r="B629" i="5"/>
  <c r="B628" i="5"/>
  <c r="B627" i="5"/>
  <c r="B626" i="5"/>
  <c r="B625" i="5"/>
  <c r="B624" i="5"/>
  <c r="B623" i="5"/>
  <c r="B622" i="5"/>
  <c r="B621" i="5"/>
  <c r="B620" i="5"/>
  <c r="B619" i="5"/>
  <c r="B618" i="5"/>
  <c r="B617" i="5"/>
  <c r="B616" i="5"/>
  <c r="B615" i="5"/>
  <c r="B614" i="5"/>
  <c r="B613" i="5"/>
  <c r="B612" i="5"/>
  <c r="B611" i="5"/>
  <c r="B610" i="5"/>
  <c r="B609" i="5"/>
  <c r="B608" i="5"/>
  <c r="B607" i="5"/>
  <c r="B606" i="5"/>
  <c r="B605" i="5"/>
  <c r="B604" i="5"/>
  <c r="B603" i="5"/>
  <c r="B602" i="5"/>
  <c r="B601" i="5"/>
  <c r="B600" i="5"/>
  <c r="B599" i="5"/>
  <c r="B598" i="5"/>
  <c r="B597" i="5"/>
  <c r="B596" i="5"/>
  <c r="B595" i="5"/>
  <c r="B594" i="5"/>
  <c r="B593" i="5"/>
  <c r="B592" i="5"/>
  <c r="B591" i="5"/>
  <c r="B590" i="5"/>
  <c r="B589" i="5"/>
  <c r="B588" i="5"/>
  <c r="B587" i="5"/>
  <c r="B586" i="5"/>
  <c r="B585" i="5"/>
  <c r="B584" i="5"/>
  <c r="B583" i="5"/>
  <c r="B582" i="5"/>
  <c r="B581" i="5"/>
  <c r="B580" i="5"/>
  <c r="B579" i="5"/>
  <c r="B578" i="5"/>
  <c r="B577" i="5"/>
  <c r="B576" i="5"/>
  <c r="B575" i="5"/>
  <c r="B574" i="5"/>
  <c r="B573" i="5"/>
  <c r="B572" i="5"/>
  <c r="B571" i="5"/>
  <c r="B570" i="5"/>
  <c r="B569" i="5"/>
  <c r="B568" i="5"/>
  <c r="B567" i="5"/>
  <c r="B566" i="5"/>
  <c r="B565" i="5"/>
  <c r="B564" i="5"/>
  <c r="B563" i="5"/>
  <c r="B562" i="5"/>
  <c r="B561" i="5"/>
  <c r="B560" i="5"/>
  <c r="B559" i="5"/>
  <c r="B558" i="5"/>
  <c r="B557" i="5"/>
  <c r="B556" i="5"/>
  <c r="B555" i="5"/>
  <c r="B554" i="5"/>
  <c r="B553" i="5"/>
  <c r="B552" i="5"/>
  <c r="B551" i="5"/>
  <c r="B550" i="5"/>
  <c r="B549" i="5"/>
  <c r="B548" i="5"/>
  <c r="B547" i="5"/>
  <c r="B546" i="5"/>
  <c r="B545" i="5"/>
  <c r="B544" i="5"/>
  <c r="B543" i="5"/>
  <c r="B542" i="5"/>
  <c r="B541" i="5"/>
  <c r="B540" i="5"/>
  <c r="B539" i="5"/>
  <c r="B538" i="5"/>
  <c r="B537" i="5"/>
  <c r="B536" i="5"/>
  <c r="B535" i="5"/>
  <c r="B534" i="5"/>
  <c r="B533" i="5"/>
  <c r="B532" i="5"/>
  <c r="B531" i="5"/>
  <c r="B530" i="5"/>
  <c r="B529" i="5"/>
  <c r="B528" i="5"/>
  <c r="B527" i="5"/>
  <c r="B526" i="5"/>
  <c r="B525" i="5"/>
  <c r="B524" i="5"/>
  <c r="B523" i="5"/>
  <c r="B522" i="5"/>
  <c r="B521" i="5"/>
  <c r="B520" i="5"/>
  <c r="B519" i="5"/>
  <c r="B518" i="5"/>
  <c r="B517" i="5"/>
  <c r="B516" i="5"/>
  <c r="B515" i="5"/>
  <c r="B514" i="5"/>
  <c r="B513" i="5"/>
  <c r="B512" i="5"/>
  <c r="B511" i="5"/>
  <c r="B510" i="5"/>
  <c r="B509" i="5"/>
  <c r="B508" i="5"/>
  <c r="B507" i="5"/>
  <c r="B506" i="5"/>
  <c r="B505" i="5"/>
  <c r="B504" i="5"/>
  <c r="B503" i="5"/>
  <c r="B502" i="5"/>
  <c r="B501" i="5"/>
  <c r="B500" i="5"/>
  <c r="B499" i="5"/>
  <c r="B498" i="5"/>
  <c r="B497" i="5"/>
  <c r="B496" i="5"/>
  <c r="B495" i="5"/>
  <c r="B494" i="5"/>
  <c r="B493" i="5"/>
  <c r="B492" i="5"/>
  <c r="B491" i="5"/>
  <c r="B490" i="5"/>
  <c r="B489" i="5"/>
  <c r="B488" i="5"/>
  <c r="B487" i="5"/>
  <c r="B486" i="5"/>
  <c r="B485" i="5"/>
  <c r="B484" i="5"/>
  <c r="B483" i="5"/>
  <c r="B482" i="5"/>
  <c r="B481" i="5"/>
  <c r="B480" i="5"/>
  <c r="B479" i="5"/>
  <c r="B478" i="5"/>
  <c r="B477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61" i="5"/>
  <c r="B460" i="5"/>
  <c r="B459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5" i="5"/>
  <c r="B384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37" i="5"/>
  <c r="B132" i="5"/>
  <c r="B128" i="5"/>
  <c r="B127" i="5"/>
  <c r="B123" i="5"/>
  <c r="B118" i="5"/>
  <c r="B114" i="5"/>
  <c r="B113" i="5"/>
  <c r="B108" i="5"/>
  <c r="B107" i="5"/>
  <c r="B105" i="5"/>
  <c r="B95" i="5"/>
  <c r="B93" i="5"/>
  <c r="B90" i="5"/>
  <c r="B88" i="5"/>
  <c r="B87" i="5"/>
  <c r="B79" i="5"/>
  <c r="B61" i="5"/>
  <c r="B60" i="5"/>
  <c r="B56" i="5"/>
  <c r="B55" i="5"/>
  <c r="B54" i="5"/>
  <c r="B49" i="5"/>
  <c r="B48" i="5"/>
  <c r="B42" i="5"/>
  <c r="B41" i="5"/>
  <c r="B40" i="5"/>
  <c r="B36" i="5"/>
  <c r="B35" i="5"/>
  <c r="B28" i="5"/>
  <c r="B25" i="5"/>
  <c r="B24" i="5"/>
  <c r="B20" i="5"/>
  <c r="B19" i="5"/>
  <c r="B18" i="5"/>
  <c r="B12" i="5"/>
  <c r="B11" i="5"/>
  <c r="B10" i="5"/>
  <c r="B2" i="5"/>
  <c r="B138" i="5" s="1"/>
  <c r="G40" i="3" s="1"/>
  <c r="N29" i="3"/>
  <c r="G29" i="3"/>
  <c r="I28" i="3"/>
  <c r="R17" i="3"/>
  <c r="L12" i="3"/>
  <c r="R7" i="3"/>
  <c r="B6" i="3"/>
  <c r="N1" i="3"/>
  <c r="E1" i="3"/>
  <c r="M29" i="2"/>
  <c r="G29" i="2"/>
  <c r="F28" i="2"/>
  <c r="H12" i="2"/>
  <c r="C12" i="2"/>
  <c r="Q6" i="2"/>
  <c r="C6" i="2"/>
  <c r="O1" i="2"/>
  <c r="F1" i="2"/>
  <c r="N61" i="1"/>
  <c r="N60" i="1"/>
  <c r="N59" i="1"/>
  <c r="D13" i="1" s="1"/>
  <c r="N58" i="1"/>
  <c r="N57" i="1"/>
  <c r="N56" i="1"/>
  <c r="L13" i="1" s="1"/>
  <c r="N55" i="1"/>
  <c r="L57" i="1" s="1"/>
  <c r="N52" i="1"/>
  <c r="N51" i="1"/>
  <c r="N50" i="1"/>
  <c r="N49" i="1"/>
  <c r="N48" i="1"/>
  <c r="X39" i="1"/>
  <c r="AO38" i="1"/>
  <c r="S27" i="1"/>
  <c r="R27" i="1"/>
  <c r="O27" i="1"/>
  <c r="H27" i="1"/>
  <c r="R19" i="1"/>
  <c r="O18" i="1"/>
  <c r="N18" i="1"/>
  <c r="M18" i="1"/>
  <c r="I13" i="1"/>
  <c r="G13" i="1"/>
  <c r="E12" i="1"/>
  <c r="E11" i="1"/>
  <c r="E9" i="1"/>
  <c r="B45" i="5" l="1"/>
  <c r="B99" i="5"/>
  <c r="B117" i="5"/>
  <c r="L43" i="2" s="1"/>
  <c r="B29" i="5"/>
  <c r="AB52" i="1" s="1"/>
  <c r="B59" i="5"/>
  <c r="B83" i="5"/>
  <c r="B101" i="5"/>
  <c r="B133" i="5"/>
  <c r="B60" i="1" s="1"/>
  <c r="B85" i="5"/>
  <c r="B21" i="5"/>
  <c r="AS20" i="1" s="1"/>
  <c r="B53" i="5"/>
  <c r="AF31" i="1" s="1"/>
  <c r="B69" i="5"/>
  <c r="B53" i="1" s="1"/>
  <c r="B125" i="5"/>
  <c r="B141" i="5"/>
  <c r="AK45" i="1" s="1"/>
  <c r="B51" i="5"/>
  <c r="AF26" i="1" s="1"/>
  <c r="A1" i="1"/>
  <c r="G40" i="2"/>
  <c r="B75" i="5"/>
  <c r="B59" i="1" s="1"/>
  <c r="B91" i="5"/>
  <c r="B109" i="5"/>
  <c r="B37" i="5"/>
  <c r="Q54" i="1" s="1"/>
  <c r="B139" i="5"/>
  <c r="B27" i="5"/>
  <c r="B77" i="5"/>
  <c r="B5" i="5"/>
  <c r="Q5" i="1" s="1"/>
  <c r="B67" i="5"/>
  <c r="B13" i="5"/>
  <c r="B43" i="5"/>
  <c r="AD3" i="1" s="1"/>
  <c r="B131" i="5"/>
  <c r="B115" i="5"/>
  <c r="B8" i="5"/>
  <c r="B16" i="5"/>
  <c r="B32" i="5"/>
  <c r="AB57" i="1" s="1"/>
  <c r="B64" i="5"/>
  <c r="B49" i="1" s="1"/>
  <c r="B72" i="5"/>
  <c r="B56" i="1" s="1"/>
  <c r="B80" i="5"/>
  <c r="B96" i="5"/>
  <c r="B104" i="5"/>
  <c r="B112" i="5"/>
  <c r="B120" i="5"/>
  <c r="B136" i="5"/>
  <c r="B30" i="5"/>
  <c r="B38" i="5"/>
  <c r="B46" i="5"/>
  <c r="B62" i="5"/>
  <c r="A47" i="1" s="1"/>
  <c r="B70" i="5"/>
  <c r="B54" i="1" s="1"/>
  <c r="B78" i="5"/>
  <c r="B86" i="5"/>
  <c r="B52" i="1" s="1"/>
  <c r="B94" i="5"/>
  <c r="B102" i="5"/>
  <c r="B110" i="5"/>
  <c r="B126" i="5"/>
  <c r="B134" i="5"/>
  <c r="B6" i="5"/>
  <c r="T45" i="1" s="1"/>
  <c r="B9" i="5"/>
  <c r="A42" i="1" s="1"/>
  <c r="B17" i="5"/>
  <c r="A4" i="1" s="1"/>
  <c r="B33" i="5"/>
  <c r="AB59" i="1" s="1"/>
  <c r="B57" i="5"/>
  <c r="A43" i="1" s="1"/>
  <c r="B65" i="5"/>
  <c r="B51" i="1" s="1"/>
  <c r="B73" i="5"/>
  <c r="B57" i="1" s="1"/>
  <c r="B81" i="5"/>
  <c r="B89" i="5"/>
  <c r="B97" i="5"/>
  <c r="B121" i="5"/>
  <c r="B129" i="5"/>
  <c r="B22" i="5"/>
  <c r="AS25" i="1" s="1"/>
  <c r="B4" i="5"/>
  <c r="Q3" i="1" s="1"/>
  <c r="B44" i="5"/>
  <c r="B52" i="5"/>
  <c r="AF29" i="1" s="1"/>
  <c r="B68" i="5"/>
  <c r="B76" i="5"/>
  <c r="B84" i="5"/>
  <c r="B92" i="5"/>
  <c r="B100" i="5"/>
  <c r="B116" i="5"/>
  <c r="L43" i="3" s="1"/>
  <c r="B124" i="5"/>
  <c r="B140" i="5"/>
  <c r="AK42" i="1" s="1"/>
  <c r="B14" i="5"/>
  <c r="B7" i="5"/>
  <c r="B15" i="5"/>
  <c r="B23" i="5"/>
  <c r="AS30" i="1" s="1"/>
  <c r="B31" i="5"/>
  <c r="AB55" i="1" s="1"/>
  <c r="B39" i="5"/>
  <c r="B47" i="5"/>
  <c r="B63" i="5"/>
  <c r="B48" i="1" s="1"/>
  <c r="B71" i="5"/>
  <c r="B55" i="1" s="1"/>
  <c r="B103" i="5"/>
  <c r="AP52" i="1" s="1"/>
  <c r="B111" i="5"/>
  <c r="B119" i="5"/>
  <c r="B135" i="5"/>
  <c r="B61" i="1" s="1"/>
  <c r="B26" i="5"/>
  <c r="AB50" i="1" s="1"/>
  <c r="B34" i="5"/>
  <c r="B50" i="5"/>
  <c r="AF20" i="1" s="1"/>
  <c r="B58" i="5"/>
  <c r="A45" i="1" s="1"/>
  <c r="B66" i="5"/>
  <c r="B74" i="5"/>
  <c r="B58" i="1" s="1"/>
  <c r="B82" i="5"/>
  <c r="B98" i="5"/>
  <c r="AT49" i="1" s="1"/>
  <c r="B106" i="5"/>
  <c r="B122" i="5"/>
  <c r="B130" i="5"/>
  <c r="AP48" i="1" l="1"/>
  <c r="G49" i="2"/>
  <c r="G49" i="3"/>
  <c r="AD39" i="1"/>
  <c r="N53" i="1"/>
  <c r="Q58" i="1"/>
  <c r="AF14" i="1"/>
  <c r="Q7" i="1"/>
  <c r="B50" i="1"/>
  <c r="N54" i="1"/>
  <c r="G47" i="2"/>
  <c r="G47" i="3"/>
  <c r="S39" i="1"/>
  <c r="AF24" i="1"/>
  <c r="Q50" i="1"/>
  <c r="G45" i="3"/>
  <c r="G45" i="2"/>
  <c r="G43" i="2"/>
  <c r="B62" i="1"/>
  <c r="Q10" i="1"/>
  <c r="G43" i="3"/>
</calcChain>
</file>

<file path=xl/sharedStrings.xml><?xml version="1.0" encoding="utf-8"?>
<sst xmlns="http://schemas.openxmlformats.org/spreadsheetml/2006/main" count="1102" uniqueCount="865">
  <si>
    <t>Zvol jazyk:</t>
  </si>
  <si>
    <t>CZ</t>
  </si>
  <si>
    <t>Select a language:</t>
  </si>
  <si>
    <t>mm</t>
  </si>
  <si>
    <t>Wählen Sie eine Sprache:</t>
  </si>
  <si>
    <t>Wybierz język:</t>
  </si>
  <si>
    <t>Sélectionner une langue:</t>
  </si>
  <si>
    <t>Selecteer een taal:</t>
  </si>
  <si>
    <t>Valige keel:</t>
  </si>
  <si>
    <t>Valitse kieli:</t>
  </si>
  <si>
    <t>Выберите язык:</t>
  </si>
  <si>
    <t>Välj ett språk:</t>
  </si>
  <si>
    <t>Z =</t>
  </si>
  <si>
    <t>Y =</t>
  </si>
  <si>
    <t>MIN 550
MAX 1000</t>
  </si>
  <si>
    <t xml:space="preserve">W </t>
  </si>
  <si>
    <t xml:space="preserve">H </t>
  </si>
  <si>
    <t>!</t>
  </si>
  <si>
    <t>F</t>
  </si>
  <si>
    <t>A3</t>
  </si>
  <si>
    <t>HL</t>
  </si>
  <si>
    <t>F-420</t>
  </si>
  <si>
    <t xml:space="preserve">A </t>
  </si>
  <si>
    <t>HL+260</t>
  </si>
  <si>
    <t xml:space="preserve">L </t>
  </si>
  <si>
    <t>R</t>
  </si>
  <si>
    <t>D</t>
  </si>
  <si>
    <t>H-HL+1250</t>
  </si>
  <si>
    <t>Y</t>
  </si>
  <si>
    <t>X</t>
  </si>
  <si>
    <t>X1</t>
  </si>
  <si>
    <t>Z</t>
  </si>
  <si>
    <t>Q</t>
  </si>
  <si>
    <t>D+400</t>
  </si>
  <si>
    <t>S</t>
  </si>
  <si>
    <t>(H+A)</t>
  </si>
  <si>
    <t>L/R</t>
  </si>
  <si>
    <t>min. 400</t>
  </si>
  <si>
    <t>A</t>
  </si>
  <si>
    <t>A - A</t>
  </si>
  <si>
    <t>min. 4mm</t>
  </si>
  <si>
    <t>č.jaz.</t>
  </si>
  <si>
    <t>Jazyk</t>
  </si>
  <si>
    <t>číslo</t>
  </si>
  <si>
    <t>EN</t>
  </si>
  <si>
    <t>DE</t>
  </si>
  <si>
    <t>PL</t>
  </si>
  <si>
    <t>FR</t>
  </si>
  <si>
    <t>NL</t>
  </si>
  <si>
    <t>EST</t>
  </si>
  <si>
    <t>FIN</t>
  </si>
  <si>
    <t>RU</t>
  </si>
  <si>
    <t>SV</t>
  </si>
  <si>
    <t xml:space="preserve"> </t>
  </si>
  <si>
    <t>Šířka otvoru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</si>
  <si>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</si>
  <si>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</si>
  <si>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</si>
  <si>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</si>
  <si>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</si>
  <si>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</si>
  <si>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</si>
  <si>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</si>
  <si>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>Výška otvoru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</si>
  <si>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</si>
  <si>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</si>
  <si>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</si>
  <si>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</si>
  <si>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</si>
  <si>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</si>
  <si>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</si>
  <si>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</si>
  <si>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</si>
  <si>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</si>
  <si>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</si>
  <si>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</si>
  <si>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</si>
  <si>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</si>
  <si>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</si>
  <si>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</si>
  <si>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</si>
  <si>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</si>
  <si>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</si>
  <si>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</si>
  <si>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</si>
  <si>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</si>
  <si>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</si>
  <si>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</si>
  <si>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</si>
  <si>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</si>
  <si>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Řez b-b</t>
  </si>
  <si>
    <t>Section b-b</t>
  </si>
  <si>
    <t>Durchschnitt b-b</t>
  </si>
  <si>
    <t>Przekrój b-b</t>
  </si>
  <si>
    <t>Coupe b-b</t>
  </si>
  <si>
    <t>Doorsnede b-b</t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</si>
  <si>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</si>
  <si>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</si>
  <si>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</si>
  <si>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</si>
  <si>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</si>
  <si>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</si>
  <si>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</si>
  <si>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</si>
  <si>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</si>
  <si>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</si>
  <si>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</si>
  <si>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</si>
  <si>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Standardní vedení (SL)</t>
  </si>
  <si>
    <t>Standard lift system (SL)</t>
  </si>
  <si>
    <t>Standardbeschlag (SL)</t>
  </si>
  <si>
    <t>Prowadzenie standardowe (SL)</t>
  </si>
  <si>
    <t>Levee standard (SL)</t>
  </si>
  <si>
    <t>Standaard beslagsysteem (SL)</t>
  </si>
  <si>
    <t>Standardtõste (SL)</t>
  </si>
  <si>
    <t>Vakionosto (SL)</t>
  </si>
  <si>
    <t>Стандартный подъем (SL)</t>
  </si>
  <si>
    <t>Pružiny nad překladem</t>
  </si>
  <si>
    <t>Springs above lintel</t>
  </si>
  <si>
    <t>Federn oberhalb des sturzes</t>
  </si>
  <si>
    <t>Sprężyny nad nadprożem</t>
  </si>
  <si>
    <t>Ressorts avants deportes du linteau</t>
  </si>
  <si>
    <t>Veren boven latei</t>
  </si>
  <si>
    <t>Vedrud ava kohal</t>
  </si>
  <si>
    <t>Jouset ovipalkkin päällä</t>
  </si>
  <si>
    <t>Нижнее расположение вала</t>
  </si>
  <si>
    <t>Pro HL&gt;600 a hl&lt;=1200</t>
  </si>
  <si>
    <t>Pro hl&gt;600 and hl&lt;=1200</t>
  </si>
  <si>
    <t>Pro hl&gt;600 und hl&lt;=1200</t>
  </si>
  <si>
    <t>Pro hl&gt;600 i hl&lt;=1200</t>
  </si>
  <si>
    <t>Pro hl&gt;600 et hl&lt;=1200</t>
  </si>
  <si>
    <t>Voor HL&gt; 600 en hl &lt;= 1200</t>
  </si>
  <si>
    <t>Hl&gt;600 ja hl&lt;=1200</t>
  </si>
  <si>
    <t>Pro hl&gt;600 ja hl&lt;=1200</t>
  </si>
  <si>
    <t>При высоте подъема &gt; 600 и &lt;= 1200</t>
  </si>
  <si>
    <t>Panel 40mm</t>
  </si>
  <si>
    <t>Section thickness 40 mm</t>
  </si>
  <si>
    <t>Paneel 40 mm</t>
  </si>
  <si>
    <t>Panel 40 mm</t>
  </si>
  <si>
    <t>40 mm panneau</t>
  </si>
  <si>
    <t>Lamelli 40mm</t>
  </si>
  <si>
    <t xml:space="preserve">Толщина секции 40мм </t>
  </si>
  <si>
    <t>Max. W x H 5000x5000</t>
  </si>
  <si>
    <t>max. W x H 5000x5000</t>
  </si>
  <si>
    <t>Макс. Шхв (WxH) 5000x5000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</si>
  <si>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</si>
  <si>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</si>
  <si>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</si>
  <si>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</si>
  <si>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</si>
  <si>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</si>
  <si>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</si>
  <si>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</si>
  <si>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</si>
  <si>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</si>
  <si>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</si>
  <si>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</si>
  <si>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</si>
  <si>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</si>
  <si>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</si>
  <si>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</si>
  <si>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</si>
  <si>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</si>
  <si>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</si>
  <si>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cladding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</si>
  <si>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</si>
  <si>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</si>
  <si>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</si>
  <si>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</si>
  <si>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</si>
  <si>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</si>
  <si>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</si>
  <si>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Práce, které musí být provedeny zákazníkem před montáží, pokud nebylo dohodnuto jinak.</t>
  </si>
  <si>
    <t>Work to be carried out by customer, unless in advance otherwise is agreed in writing.</t>
  </si>
  <si>
    <t>Vorbereitungen und Arbeiten die vom Auftraggeber zu erbringen sind, außer bei schriftlicher Vereinbarung im Voraus.</t>
  </si>
  <si>
    <t>Prace, które muszą zostać wykonane przez klienta przed wykonaniem montażu, o ile nie uzgodniono inaczej.</t>
  </si>
  <si>
    <t>Approvisionnement &amp; travaux incombant au maitre d'ouvrage  (sauf accord contraire).</t>
  </si>
  <si>
    <t>Voorzieningen en werkzaamheden door opdrachtgever te verzorgen, tenzij vooraf schriftelijk anders is overeengekomen.</t>
  </si>
  <si>
    <t>Kliendi poolt tehtavad ettevalmistustööd v.a juhul kui pole kirjalikult teistmoodi kokku lepitud.</t>
  </si>
  <si>
    <t>Asiakkaan tehtävät työt, ellei etukäteen kirjallisesti muutoin sovittu.</t>
  </si>
  <si>
    <t>Материалы и проведение работ обеспечиваются клиентом,если иное не оговорено заранее в письменной форме.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</si>
  <si>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</si>
  <si>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</si>
  <si>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</si>
  <si>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</si>
  <si>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</si>
  <si>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</si>
  <si>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</si>
  <si>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>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</si>
  <si>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</si>
  <si>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</si>
  <si>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</si>
  <si>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</si>
  <si>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</si>
  <si>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</si>
  <si>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</si>
  <si>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</si>
  <si>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</si>
  <si>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</si>
  <si>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Montáž vodorovného vedení může být max. 1 metr od pevné konstrukce.</t>
  </si>
  <si>
    <t>Mounting possibilities for the horizontal rails up to 1 meter above the rails must be provided.</t>
  </si>
  <si>
    <t>Befestigungsmöglichkeit für die zwischen- und endaufhängung der horizontalen laufschienen bis zu max. 1 m über diesen laufschienen.</t>
  </si>
  <si>
    <t>Montaż prowadzenia poziomego można wykonać w oddaleniu maks. 1 metra od konstrukcji stałej.</t>
  </si>
  <si>
    <t xml:space="preserve">Lorsque les possibilités de montage des rails horizontaux dépassent </t>
  </si>
  <si>
    <t>Benodigde montagevlakken en vrije ruimtes, volgens tekening.</t>
  </si>
  <si>
    <t>Paigaldusruum ülalpool siini max. 1m</t>
  </si>
  <si>
    <t>Asennus mahdollisuudet vaakakiskoille enintään 1 metrin korkeudella kiskoista pitää olla mahdollista.</t>
  </si>
  <si>
    <t>Способы крепления для горизонтальных направляющих максимум до 1м над данными направляющими.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</si>
  <si>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</si>
  <si>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</si>
  <si>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</si>
  <si>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</si>
  <si>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</si>
  <si>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Benodigde montagevlakken en vrije ruimte volgens tekening.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</si>
  <si>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</si>
  <si>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</si>
  <si>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</si>
  <si>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 xml:space="preserve">Elekrická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</si>
  <si>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</si>
  <si>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</si>
  <si>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</si>
  <si>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</si>
  <si>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Elektrisch: (bij elektrisch bediende deuren)</t>
  </si>
  <si>
    <t>Elektriliselt avatavate uste jaoks</t>
  </si>
  <si>
    <t>Sähkönsyöttö tarvittu:</t>
  </si>
  <si>
    <t>Электрика (для ворот с электрическим управлением):</t>
  </si>
  <si>
    <t>Průmyslová zásuvka CEE 20A, 5P, 400V, jištěno 20A jističem, proudový chránič I=30 mA</t>
  </si>
  <si>
    <t>Industrial electric outlet cee 20A, 5P, 400 V, protected by 20A circuit breaker, residual current device I=30 mA.</t>
  </si>
  <si>
    <t>Industrielle Steckdose CEE 20A, 5P, 400 V, Sicherung 20A mit Schutzschalter, Stromschutz  I=30 mA.</t>
  </si>
  <si>
    <t>Gniazdo cee 20A, 5P, 400 V, ochrona za pomocą bezpiecznika 20A, wyłącznik prądowy l=30 mA</t>
  </si>
  <si>
    <t>Prise cee 20A, 5P, 400 V, assuré par un disjoncteur 20A,  disjoncteur I=30 mA</t>
  </si>
  <si>
    <t xml:space="preserve">Eurostopcontact cee 20A, 5P, 400 V, afgezekerd met 20A, overstroombeveiliging I=30mA. </t>
  </si>
  <si>
    <t>Jõupesa cee 20A, 5P, 400 V koos 20A kaitsmega. Rikkevookukaitse I=30 mA</t>
  </si>
  <si>
    <t>Pistorasiasta cee 20A, 5P, 400 V, suojattu 20A katkaisijalla, vikavirtasuoja I = 30 mA.</t>
  </si>
  <si>
    <t>Электрическая розетка cee 20A, 5P, 400 V, защита автоматическим выключателем 20A, устройство защитного отключения (узо) I=30mA</t>
  </si>
  <si>
    <t>Zajistit vhodnou montážní plochu pro řídící jednotku motoru 250 x 400 mm</t>
  </si>
  <si>
    <t>Provide suitable mounting surface for control panel, dimensions 250 x 400 mm</t>
  </si>
  <si>
    <t>Montagefläche für schaltkasten, abmessungen 250 x 400 mm</t>
  </si>
  <si>
    <t>Zapewnić odpowiednią powierzchnię montażową dla jednostki sterującej silnika 250x400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</si>
  <si>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</si>
  <si>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</si>
  <si>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</si>
  <si>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</si>
  <si>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Необходимо обеспечить монтажную поверхность для панели управления, размеры 250х400 мм</t>
  </si>
  <si>
    <t>Nezbytná montážní plocha</t>
  </si>
  <si>
    <t>Necessary mounting surface</t>
  </si>
  <si>
    <t>benötigter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</si>
  <si>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</si>
  <si>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</si>
  <si>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</si>
  <si>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</si>
  <si>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</si>
  <si>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</si>
  <si>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t>Montážní plocha pro motor (L nebo R)</t>
  </si>
  <si>
    <r>
      <t xml:space="preserve">Mounting surface for motor </t>
    </r>
    <r>
      <rPr>
        <b/>
        <sz val="11"/>
        <color rgb="FF000000"/>
        <rFont val="Aptos Narrow"/>
        <family val="2"/>
        <charset val="238"/>
        <scheme val="minor"/>
      </rPr>
      <t>(L or R)</t>
    </r>
  </si>
  <si>
    <r>
      <t xml:space="preserve">Montagefläche für den Motor </t>
    </r>
    <r>
      <rPr>
        <b/>
        <sz val="11"/>
        <color rgb="FF000000"/>
        <rFont val="Aptos Narrow"/>
        <family val="2"/>
        <charset val="238"/>
        <scheme val="minor"/>
      </rPr>
      <t>(wahlweise L oder R)</t>
    </r>
  </si>
  <si>
    <t>Powierzchnia montażowa dla silnika (L lub R)</t>
  </si>
  <si>
    <r>
      <t xml:space="preserve">Surface de l'emplacement pour  </t>
    </r>
    <r>
      <rPr>
        <b/>
        <sz val="11"/>
        <color rgb="FF000000"/>
        <rFont val="Aptos Narrow"/>
        <family val="2"/>
        <charset val="238"/>
        <scheme val="minor"/>
      </rPr>
      <t>(L ou R)</t>
    </r>
  </si>
  <si>
    <r>
      <t>Benodigde vrije ruimte (L</t>
    </r>
    <r>
      <rPr>
        <b/>
        <sz val="11"/>
        <color rgb="FF000000"/>
        <rFont val="Aptos Narrow"/>
        <family val="2"/>
        <charset val="238"/>
        <scheme val="minor"/>
      </rPr>
      <t xml:space="preserve"> of R)</t>
    </r>
  </si>
  <si>
    <r>
      <t xml:space="preserve">Vajalik ruum mootori paigalduseks  </t>
    </r>
    <r>
      <rPr>
        <b/>
        <sz val="11"/>
        <color rgb="FF000000"/>
        <rFont val="Aptos Narrow"/>
        <family val="2"/>
        <charset val="238"/>
        <scheme val="minor"/>
      </rPr>
      <t>(L või R)</t>
    </r>
  </si>
  <si>
    <r>
      <t xml:space="preserve">Kiinnityspinta mootorille </t>
    </r>
    <r>
      <rPr>
        <b/>
        <sz val="11"/>
        <color rgb="FF000000"/>
        <rFont val="Aptos Narrow"/>
        <family val="2"/>
        <charset val="238"/>
        <scheme val="minor"/>
      </rPr>
      <t>(L tai R)</t>
    </r>
  </si>
  <si>
    <r>
      <t xml:space="preserve">Монтажная поверхность для мотора </t>
    </r>
    <r>
      <rPr>
        <b/>
        <sz val="11"/>
        <color rgb="FF000000"/>
        <rFont val="Aptos Narrow"/>
        <family val="2"/>
        <charset val="238"/>
        <scheme val="minor"/>
      </rPr>
      <t>(L и R)</t>
    </r>
  </si>
  <si>
    <t>Nezbytný volný prostor</t>
  </si>
  <si>
    <t>Necessary free room</t>
  </si>
  <si>
    <t>benötigter Freiraum</t>
  </si>
  <si>
    <t>Niezbędna wolna przestrzeń</t>
  </si>
  <si>
    <t>Espace libre neccessarie</t>
  </si>
  <si>
    <t>Extra vrije ruimte bij motor/ketting</t>
  </si>
  <si>
    <t xml:space="preserve">Vajalik vaba ruum </t>
  </si>
  <si>
    <t>Tarvittava vapaa tila</t>
  </si>
  <si>
    <t>Необходимое свободное пространство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</si>
  <si>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</si>
  <si>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</si>
  <si>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</si>
  <si>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</si>
  <si>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</si>
  <si>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</si>
  <si>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</si>
  <si>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</si>
  <si>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</si>
  <si>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</si>
  <si>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</si>
  <si>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</si>
  <si>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</si>
  <si>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Buitenzijde</t>
  </si>
  <si>
    <t>Väljaspool</t>
  </si>
  <si>
    <t>Ulkopuoli</t>
  </si>
  <si>
    <t>наружу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</si>
  <si>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</si>
  <si>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</si>
  <si>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</si>
  <si>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</si>
  <si>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</si>
  <si>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</si>
  <si>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</si>
  <si>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</si>
  <si>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</si>
  <si>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</si>
  <si>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</si>
  <si>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</si>
  <si>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</si>
  <si>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</si>
  <si>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</si>
  <si>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</si>
  <si>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</si>
  <si>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</si>
  <si>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</si>
  <si>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</si>
  <si>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(L nebo R)</t>
  </si>
  <si>
    <t>Necessary side room for electrical- operation (L or R)</t>
  </si>
  <si>
    <t>benötigter Freiraum bei Elektro-Bedienung (wahlweise L oder R)</t>
  </si>
  <si>
    <t>Niezbędna przestrzeń boczna dla silnika (L lub R)</t>
  </si>
  <si>
    <t>Écoinçon minimum requis pour le moteur (L ou R)</t>
  </si>
  <si>
    <t>Benodigde vrije ruimte voor elektrische-bediening (L of R)</t>
  </si>
  <si>
    <t>Vajalik küljeruum mootori (L või R)</t>
  </si>
  <si>
    <t>Tarvittava tila mootori- tai ketjunostolle (L tai R)</t>
  </si>
  <si>
    <t>Необходимое боковое пространство для электропривода или цепного редуктора (L и R)</t>
  </si>
  <si>
    <t>montážní plocha pro řídící jednotku. Rozměry najdete v dokumentaci ŘJ.</t>
  </si>
  <si>
    <t>mounting surface for control panel. See product documentation for dimensions</t>
  </si>
  <si>
    <t>Montagefläche für Antriebsteuerung. Siehe Produktdokumentation für Abmessungen</t>
  </si>
  <si>
    <t>powierzchnia montażowa dla jednostki sterującej. Wymiary można znaleźć w dokumentacji produktu</t>
  </si>
  <si>
    <t>surface de montage pour le Coffret de commande. Voir la documentation du produit pour les dimensions</t>
  </si>
  <si>
    <t>montagevlak t.b.v. Zie productdocumentatie voor afmetingen</t>
  </si>
  <si>
    <t>Kontrolli paigaldusala. Vaata toote dokumentatsiooni mõõtmete kohta</t>
  </si>
  <si>
    <t>kiinnityspinta ohjauspaneelia varten. Katso mitat tuoteasiakirjoista</t>
  </si>
  <si>
    <t>монтажная поверхность для блока управления. Размеры см. в документации на изделие</t>
  </si>
  <si>
    <t>Spodní hrana 1500mm od podlahy</t>
  </si>
  <si>
    <t>Bottom edge 1500mm from floor</t>
  </si>
  <si>
    <t>Unterkante 1500mm vom Boden</t>
  </si>
  <si>
    <t>Dolna krawędź 1500mm z podłogi</t>
  </si>
  <si>
    <t>Bord inférieur 1500mm du sol</t>
  </si>
  <si>
    <t>Onderkant 1500mm vanaf de vloer</t>
  </si>
  <si>
    <t>Alumine serv 1500mm põrandast</t>
  </si>
  <si>
    <t>Alareuna 1500mm lattiasta</t>
  </si>
  <si>
    <t>Нижний край 1500mm от пола</t>
  </si>
  <si>
    <t>Bottenkant 1500mm från golvet</t>
  </si>
  <si>
    <t>Průmyslová zásuvka CEE 16A, 5P, 400V, jištěno 16A jističem, proudový chránič I=30 mA</t>
  </si>
  <si>
    <t>Industrial electric outlet cee 16A, 5P, 400 V, protected by 16A circuit breaker, residual current device I=30 mA.</t>
  </si>
  <si>
    <t>Industrielle Steckdose CEE 16A, 5P, 400 V, Sicherung 16A mit Schutzschalter, Stromschutz  I=30 mA.</t>
  </si>
  <si>
    <t>Gniazdo cee 16A, 5P, 400 V, ochrona za pomocą bezpiecznika 16A, wyłącznik prądowy l=30 mA</t>
  </si>
  <si>
    <t>Prise cee 16A, 5P, 400 V, assuré par un disjoncteur 16A,  disjoncteur I=30 mA</t>
  </si>
  <si>
    <t xml:space="preserve">Eurostopcontact cee 16A, 5P, 400 V, afgezekerd met 16A, overstroombeveiliging I=30mA. </t>
  </si>
  <si>
    <t>Jõupesa cee 16A, 5P, 400 V koos 16A kaitsmega. Rikkevookukaitse I=30 mA</t>
  </si>
  <si>
    <t>Pistorasiasta cee 16A, 5P, 400 V, suojattu 20A katkaisijalla, vikavirtasuoja I = 30 mA.</t>
  </si>
  <si>
    <t>Электрическая розетка cee 16A, 5P, 400 V, защита автоматическим выключателем 16A, устройство защитного отключения (узо) I=30mA</t>
  </si>
  <si>
    <t xml:space="preserve">Plocha, na kterou se montuje, musí být rovná a pevná a všechny montážní plochy musí být v jedné rovině. </t>
  </si>
  <si>
    <t>Mounting surface must be flat and massive and all mounting surfaces must be in one level.</t>
  </si>
  <si>
    <t>Fläche, an die montiert wird, muss gerade und fest sein und alle Montageflächen müssen in einer Ebene sein.</t>
  </si>
  <si>
    <t>Powierzchnia, do której wykonywany jest montaż, musi być równa i stabilna,a wszystkie powierzchnie montażowe powinny znajdować się w jednej płaszczyźnie.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</si>
  <si>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</si>
  <si>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</si>
  <si>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Paigalduspind peab olema sirge, loodis ja mittepudenev ning kõik paigalduspinnad peavad olema ühes tasapinnas</t>
  </si>
  <si>
    <t>Asennuspintojen pitää olla tasaisia, kiinteitä ja samassa linjassa.</t>
  </si>
  <si>
    <t>Монтажная поверхность должна быть ровной и располагаться в одной вертикальной плоскости.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</si>
  <si>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</si>
  <si>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</si>
  <si>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</si>
  <si>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</si>
  <si>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</si>
  <si>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</si>
  <si>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</si>
  <si>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</si>
  <si>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</si>
  <si>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</si>
  <si>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</si>
  <si>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</si>
  <si>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</si>
  <si>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</si>
  <si>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</si>
  <si>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</si>
  <si>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</si>
  <si>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</si>
  <si>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</si>
  <si>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</si>
  <si>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</si>
  <si>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</si>
  <si>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</si>
  <si>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</si>
  <si>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</si>
  <si>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</si>
  <si>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</si>
  <si>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>Zvýšené vedení</t>
  </si>
  <si>
    <t>High lift</t>
  </si>
  <si>
    <t>Höhe der Führung</t>
  </si>
  <si>
    <t>Wyciąg wysoki</t>
  </si>
  <si>
    <t>Leeve haute</t>
  </si>
  <si>
    <t>Kõrge tõste</t>
  </si>
  <si>
    <t>Korkeanosto</t>
  </si>
  <si>
    <t>Высокий подъем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</si>
  <si>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</si>
  <si>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</si>
  <si>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</si>
  <si>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</si>
  <si>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</si>
  <si>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</si>
  <si>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</si>
  <si>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</si>
  <si>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</si>
  <si>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</si>
  <si>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</si>
  <si>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</si>
  <si>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</si>
  <si>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</si>
  <si>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</si>
  <si>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</si>
  <si>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</si>
  <si>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</si>
  <si>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</si>
  <si>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</si>
  <si>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</si>
  <si>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</si>
  <si>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</si>
  <si>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</si>
  <si>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</si>
  <si>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</si>
  <si>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</si>
  <si>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</si>
  <si>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</si>
  <si>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</si>
  <si>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</si>
  <si>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</si>
  <si>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</si>
  <si>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</si>
  <si>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</si>
  <si>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</si>
  <si>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Volný prostor vpravo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</si>
  <si>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</si>
  <si>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</si>
  <si>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</si>
  <si>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</si>
  <si>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</si>
  <si>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</si>
  <si>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</si>
  <si>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</si>
  <si>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Hloubka vedení</t>
  </si>
  <si>
    <t>Back room length of horizontal track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</si>
  <si>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</si>
  <si>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</si>
  <si>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</si>
  <si>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</si>
  <si>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</si>
  <si>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</si>
  <si>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</si>
  <si>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Kotvící bod č. 1</t>
  </si>
  <si>
    <t>1st hanging point</t>
  </si>
  <si>
    <t>1. Aufhängepunkt</t>
  </si>
  <si>
    <t>Punkt mocowania nr 1</t>
  </si>
  <si>
    <t>Point d'ancrage 1 suspente</t>
  </si>
  <si>
    <t>1e ophangpunt</t>
  </si>
  <si>
    <t>1.kinnituskoht</t>
  </si>
  <si>
    <t>1. Ripustuspiste</t>
  </si>
  <si>
    <t>1 точка крепления горизонтальных направляющих</t>
  </si>
  <si>
    <t>Kotvící bod č. 2</t>
  </si>
  <si>
    <t>2nd hanging point</t>
  </si>
  <si>
    <t>2. Aufhängepunkt</t>
  </si>
  <si>
    <t>Punkt mocowania nr 2</t>
  </si>
  <si>
    <t>Point d'ancrage 2 suspente</t>
  </si>
  <si>
    <t>2e ophangpunt</t>
  </si>
  <si>
    <t>2.kinnituskoht</t>
  </si>
  <si>
    <t>2. Ripustuspiste</t>
  </si>
  <si>
    <t>2 точка крепления горизонтальных направляющих</t>
  </si>
  <si>
    <t>Kotvící bod č. 3</t>
  </si>
  <si>
    <t>3rd hanging point</t>
  </si>
  <si>
    <t>3. Aufhängepunkt</t>
  </si>
  <si>
    <t>Punkt mocowania nr 3</t>
  </si>
  <si>
    <t>Point d'ancrage 3 suspente</t>
  </si>
  <si>
    <t>3e ophangpunt</t>
  </si>
  <si>
    <t>3. Kinnituskohta</t>
  </si>
  <si>
    <t>3. Ripustuspiste</t>
  </si>
  <si>
    <t>3 точка крепления горизонтальных направляющих</t>
  </si>
  <si>
    <t>Kotvící bod č. 4</t>
  </si>
  <si>
    <t>4th hanging point</t>
  </si>
  <si>
    <t>4. Aufhängepunkt</t>
  </si>
  <si>
    <t>Punkt mocowania nr 4</t>
  </si>
  <si>
    <t>Point d'ancrage 4 suspente</t>
  </si>
  <si>
    <t>4e ophangpunt</t>
  </si>
  <si>
    <t>4. Kinnituskohta</t>
  </si>
  <si>
    <t>4. Ripustuspiste</t>
  </si>
  <si>
    <t>4 точка крепления горизонтальных направляющих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</si>
  <si>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</si>
  <si>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</si>
  <si>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</si>
  <si>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</si>
  <si>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</si>
  <si>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</si>
  <si>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</si>
  <si>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</si>
  <si>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</si>
  <si>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</si>
  <si>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</si>
  <si>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</si>
  <si>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</si>
  <si>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</si>
  <si>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</si>
  <si>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</si>
  <si>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</si>
  <si>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</si>
  <si>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</si>
  <si>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</si>
  <si>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</si>
  <si>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</si>
  <si>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</si>
  <si>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</si>
  <si>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>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</si>
  <si>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</si>
  <si>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</si>
  <si>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</si>
  <si>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</si>
  <si>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</si>
  <si>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</si>
  <si>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</si>
  <si>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</si>
  <si>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</si>
  <si>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</si>
  <si>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</si>
  <si>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</si>
  <si>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</si>
  <si>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</si>
  <si>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</si>
  <si>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</si>
  <si>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</si>
  <si>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</si>
  <si>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</si>
  <si>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Back room</t>
  </si>
  <si>
    <t>Głębokość prowadzenia</t>
  </si>
  <si>
    <t>Kotvící bod, když je D≥4500</t>
  </si>
  <si>
    <t>Hanging point if D≥4500</t>
  </si>
  <si>
    <t>Aufhängepunkte, wenn D≥4500</t>
  </si>
  <si>
    <t>Punkty mocowania, jeżeli D≥4500</t>
  </si>
  <si>
    <t>Point d'ancrage des suspentes, si D≥4500</t>
  </si>
  <si>
    <t>Ophangpunt, als D≥4500</t>
  </si>
  <si>
    <t>Kinnituskoht, kui D≥4500</t>
  </si>
  <si>
    <t>Ripustuspiste jos D≥4500</t>
  </si>
  <si>
    <t>Точки крепления горизонтальных направляющих, если D≥4500</t>
  </si>
  <si>
    <t>Kotvící bod</t>
  </si>
  <si>
    <t>Hanging point</t>
  </si>
  <si>
    <t>Aufhängepunkte</t>
  </si>
  <si>
    <t>Punkty mocowania</t>
  </si>
  <si>
    <t>Point d'ancrage des suspentes</t>
  </si>
  <si>
    <t>Ophangpunt</t>
  </si>
  <si>
    <t>Kinntuskoht</t>
  </si>
  <si>
    <t>Ripustuspiste</t>
  </si>
  <si>
    <t>Точка крепления</t>
  </si>
  <si>
    <t>центральная ось вала</t>
  </si>
  <si>
    <t>Freiraum über sturz</t>
  </si>
  <si>
    <t>Wolna przestrzeń nad nadprożem (min.)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</si>
  <si>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</si>
  <si>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</si>
  <si>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</si>
  <si>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</si>
  <si>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</si>
  <si>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</si>
  <si>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</si>
  <si>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</si>
  <si>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</si>
  <si>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</si>
  <si>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</si>
  <si>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</si>
  <si>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</si>
  <si>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</si>
  <si>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</si>
  <si>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</si>
  <si>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</si>
  <si>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>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</si>
  <si>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</si>
  <si>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</si>
  <si>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</si>
  <si>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</si>
  <si>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</si>
  <si>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</si>
  <si>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</si>
  <si>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</si>
  <si>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</si>
  <si>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</si>
  <si>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</si>
  <si>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</si>
  <si>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</si>
  <si>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</si>
  <si>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</si>
  <si>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datum:</t>
  </si>
  <si>
    <t>Kinnitatud:</t>
  </si>
  <si>
    <t>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</si>
  <si>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</si>
  <si>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</si>
  <si>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</si>
  <si>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</si>
  <si>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</si>
  <si>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</si>
  <si>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</si>
  <si>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</si>
  <si>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>tiedoston nimi:</t>
  </si>
  <si>
    <t>Навание файла:</t>
  </si>
  <si>
    <t>Datum revize:</t>
  </si>
  <si>
    <t>Revision date</t>
  </si>
  <si>
    <t>Änderungsdatum</t>
  </si>
  <si>
    <t>Data aktualizacji</t>
  </si>
  <si>
    <t>Date de révision</t>
  </si>
  <si>
    <t>Datum van herziening</t>
  </si>
  <si>
    <t>Läbivaatamise kuupäev</t>
  </si>
  <si>
    <t>Tarkistuspäivä</t>
  </si>
  <si>
    <t>Дата проверки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</si>
  <si>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</si>
  <si>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</si>
  <si>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</si>
  <si>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</si>
  <si>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</si>
  <si>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</si>
  <si>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</si>
  <si>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</si>
  <si>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</si>
  <si>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</si>
  <si>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</si>
  <si>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</si>
  <si>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Formaat:</t>
  </si>
  <si>
    <t>Lista:</t>
  </si>
  <si>
    <t>Лист:</t>
  </si>
  <si>
    <t xml:space="preserve">Stavební připravenost    </t>
  </si>
  <si>
    <t xml:space="preserve">Installation drawing  </t>
  </si>
  <si>
    <t xml:space="preserve">Baubereitschaft  </t>
  </si>
  <si>
    <t xml:space="preserve">Przygotowanie konstrukcyjne  </t>
  </si>
  <si>
    <t xml:space="preserve">Plan de reservations &amp; encombrements   </t>
  </si>
  <si>
    <t xml:space="preserve">Inbouwtekening voorge  </t>
  </si>
  <si>
    <t>Paigaldusjoonis</t>
  </si>
  <si>
    <t xml:space="preserve">Asennuspiirustus </t>
  </si>
  <si>
    <t>Монтажный чертеж</t>
  </si>
  <si>
    <t xml:space="preserve">Pružiny nad překladem </t>
  </si>
  <si>
    <t xml:space="preserve">Springs above lintel </t>
  </si>
  <si>
    <t xml:space="preserve"> federn oberhalb des sturzes </t>
  </si>
  <si>
    <t xml:space="preserve">Sprężyny nad nadprożem </t>
  </si>
  <si>
    <t>Verenpakket boven latei</t>
  </si>
  <si>
    <t>Vertikální systém</t>
  </si>
  <si>
    <t>Vertical lift systém</t>
  </si>
  <si>
    <t>Vertikaler beschlag (vl-t)</t>
  </si>
  <si>
    <t>Prowadzenie pionowe (vl-t)</t>
  </si>
  <si>
    <t>Levee verticale (vl)</t>
  </si>
  <si>
    <t>Verticaal plafondsysteem</t>
  </si>
  <si>
    <t>Vertikaalne tõstesüsteem</t>
  </si>
  <si>
    <t>Pystysuora nostojärjestelmä</t>
  </si>
  <si>
    <t>Вертикальная подъемная система</t>
  </si>
  <si>
    <t>Kód:</t>
  </si>
  <si>
    <t>Code:</t>
  </si>
  <si>
    <t>Kode:</t>
  </si>
  <si>
    <t>Kod:</t>
  </si>
  <si>
    <t>Nr.:</t>
  </si>
  <si>
    <t>Kood:</t>
  </si>
  <si>
    <t>Koodi:</t>
  </si>
  <si>
    <t>Код:</t>
  </si>
  <si>
    <t>Verze:</t>
  </si>
  <si>
    <t>Version:</t>
  </si>
  <si>
    <t>Wersja: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</si>
  <si>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</si>
  <si>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</si>
  <si>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</si>
  <si>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</si>
  <si>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</si>
  <si>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</si>
  <si>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</si>
  <si>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</si>
  <si>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</si>
  <si>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</si>
  <si>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</si>
  <si>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</si>
  <si>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</si>
  <si>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</si>
  <si>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</si>
  <si>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</si>
  <si>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</si>
  <si>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</si>
  <si>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</si>
  <si>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</si>
  <si>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>Täytä kentät, jotka on merkitty värillä!</t>
  </si>
  <si>
    <t>Пожалуйста, заполните поля обозначенные цветом!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</si>
  <si>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</si>
  <si>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</si>
  <si>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</si>
  <si>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</si>
  <si>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</si>
  <si>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</si>
  <si>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</si>
  <si>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</si>
  <si>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</si>
  <si>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</si>
  <si>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</si>
  <si>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</si>
  <si>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</si>
  <si>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</si>
  <si>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</si>
  <si>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</si>
  <si>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</si>
  <si>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</si>
  <si>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</si>
  <si>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</si>
  <si>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</si>
  <si>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</si>
  <si>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</si>
  <si>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</si>
  <si>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</t>
  </si>
  <si>
    <t>Hauling chain operated</t>
  </si>
  <si>
    <t>Haspeklettenbedient</t>
  </si>
  <si>
    <t>Łańcuch napędu</t>
  </si>
  <si>
    <t>Treuil a chaine</t>
  </si>
  <si>
    <t>Handketting</t>
  </si>
  <si>
    <t>Taliga</t>
  </si>
  <si>
    <t>Ketjukäyttöinen</t>
  </si>
  <si>
    <t>цепной привод</t>
  </si>
  <si>
    <t>Umístění motoru</t>
  </si>
  <si>
    <t>Position of motor</t>
  </si>
  <si>
    <t>Antriebesposition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</si>
  <si>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</si>
  <si>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</si>
  <si>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</si>
  <si>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</si>
  <si>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</si>
  <si>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</si>
  <si>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Na levé straně</t>
  </si>
  <si>
    <t>On the left side</t>
  </si>
  <si>
    <t>Auf der linken Seiten</t>
  </si>
  <si>
    <t>Po lewej stronie</t>
  </si>
  <si>
    <t>Sur le cote gauche</t>
  </si>
  <si>
    <t>Aan de linkerzijde</t>
  </si>
  <si>
    <t>Vasakul küljel</t>
  </si>
  <si>
    <t>Vasemallla</t>
  </si>
  <si>
    <t>С левой стороны</t>
  </si>
  <si>
    <t>Na pravé straně</t>
  </si>
  <si>
    <t>On the right side</t>
  </si>
  <si>
    <t>Auf der rechten Seiten</t>
  </si>
  <si>
    <t>Po prawej strony</t>
  </si>
  <si>
    <t>Sur le cote droit</t>
  </si>
  <si>
    <t>Aan de rechterzijde</t>
  </si>
  <si>
    <t>Paremal küljel</t>
  </si>
  <si>
    <t>Oikealla</t>
  </si>
  <si>
    <t>С правой стороны</t>
  </si>
  <si>
    <t>Variantní  montáž pružin</t>
  </si>
  <si>
    <t>Additional spring mounting</t>
  </si>
  <si>
    <t>Extra aufhängung federpaket</t>
  </si>
  <si>
    <t>Wariant montażu sprężyn</t>
  </si>
  <si>
    <t>Montage des ressorts</t>
  </si>
  <si>
    <t>Extra veer monteren</t>
  </si>
  <si>
    <t>Täiendav vedrukinnitus</t>
  </si>
  <si>
    <t>Lisäjousikiinnitys</t>
  </si>
  <si>
    <t>Дополнительное пружинное крепление</t>
  </si>
  <si>
    <t>Když b&lt;2000 - stp-1 pružina (spr-1)</t>
  </si>
  <si>
    <t>If w&lt; 2000 - insd-1 spring (spr-1)</t>
  </si>
  <si>
    <t>Wenn w&lt; 2000 - baus-1 feder (spr-1)</t>
  </si>
  <si>
    <t>Jeżeli w&lt; 2000-stp-1 sprężyna (spr-1)</t>
  </si>
  <si>
    <t>Si w&lt; 2000 stp-1ressort (spr-1)</t>
  </si>
  <si>
    <t>Als b&lt;2000 - insd-1 veer (spr-1)</t>
  </si>
  <si>
    <t>Kui w &lt; 2000 – insd-1 vedru (spr-1)</t>
  </si>
  <si>
    <t>Jos w &lt; 2000 - insd-1 jousi (spr-1)</t>
  </si>
  <si>
    <t>Если w &lt;2000 - пружина инсд-1 (спр-1)</t>
  </si>
  <si>
    <t>Když 2000&gt;=w&lt;6000 - stp-2 pružiny (spr-2)</t>
  </si>
  <si>
    <t>If 2000&gt;=w&lt;6000 - insd-2 springs (spr-2)</t>
  </si>
  <si>
    <t>Wenn 2000&gt;=w&lt;6000- baus-2 federn (spr-2)</t>
  </si>
  <si>
    <t>Jeżeli 2000&gt;=w&lt;6000-stp-2 sprężyna (spr-2)</t>
  </si>
  <si>
    <t>Si 2000&gt;=w&lt;6000 stp-2ressorts (spr-2)</t>
  </si>
  <si>
    <t>Als 2000&gt;=b&lt;6000 - insd-2 veren (spr-2)</t>
  </si>
  <si>
    <t>Kui 2000&gt;=w&lt;6000 - insd-2 vedrud (spr-2)</t>
  </si>
  <si>
    <t>Jos 2000&gt;=w&lt;6000 - insd-2 jouset (spr-2)</t>
  </si>
  <si>
    <t>Если 2000&gt; = w &lt;6000 - пружины инсд-2 (спр-2)</t>
  </si>
  <si>
    <t>Když w&gt;=6000 = stp-4 pružiny (spr-4)</t>
  </si>
  <si>
    <t>If w&gt;=6000 - insd-4 springs (spr-4)</t>
  </si>
  <si>
    <t>Wenn w&gt;=6000 - baus-4 federn (spr-4)</t>
  </si>
  <si>
    <t>Jeżeli w&gt;=6000-stp-4 sprężyna (spr-4)</t>
  </si>
  <si>
    <t>Si w&gt; 6000 stp-4ressorts (spr-4)</t>
  </si>
  <si>
    <t>Als b&gt;=6000 - insd-4 veren (spr-4)</t>
  </si>
  <si>
    <t>Kui w&gt;=6000 - insd-4 vedrud (spr-4)</t>
  </si>
  <si>
    <t>Jos w&gt;=6000 - insd-4 jouset (spr-4)</t>
  </si>
  <si>
    <t>Если w&gt; = 6000 - пружины инсд-4 (спр-4)</t>
  </si>
  <si>
    <t>Typ panelu</t>
  </si>
  <si>
    <t>Type of panel</t>
  </si>
  <si>
    <t>Paneel-typ</t>
  </si>
  <si>
    <t>Rodzaj panelu</t>
  </si>
  <si>
    <t>Type de panneau</t>
  </si>
  <si>
    <t>Panel type</t>
  </si>
  <si>
    <t>Paneelitüüp</t>
  </si>
  <si>
    <t>Lamellin tyypi</t>
  </si>
  <si>
    <t>Тип панели</t>
  </si>
  <si>
    <t>40mm</t>
  </si>
  <si>
    <t>40 mm</t>
  </si>
  <si>
    <t>40мм</t>
  </si>
  <si>
    <t>80mm</t>
  </si>
  <si>
    <t>80 mm</t>
  </si>
  <si>
    <t>80мм</t>
  </si>
  <si>
    <t>Typ vedení</t>
  </si>
  <si>
    <t>Type of rails</t>
  </si>
  <si>
    <t>Laufschienen-Typ</t>
  </si>
  <si>
    <t>Typ moznazowych</t>
  </si>
  <si>
    <t>Type des rails</t>
  </si>
  <si>
    <t>Type looprails</t>
  </si>
  <si>
    <t>Siinide tüüp</t>
  </si>
  <si>
    <t>Kiskojen tyyppi</t>
  </si>
  <si>
    <t>Тип направляющих</t>
  </si>
  <si>
    <t>2"</t>
  </si>
  <si>
    <t>3"</t>
  </si>
  <si>
    <t>Hloubka volného prostoru</t>
  </si>
  <si>
    <t>Free space depth (back room)</t>
  </si>
  <si>
    <t>freie Raumtiefe.</t>
  </si>
  <si>
    <t>Darmowa głębokość przestrzeni</t>
  </si>
  <si>
    <t>Profondeur d'espace libre</t>
  </si>
  <si>
    <t>Vrije ruimte diepte</t>
  </si>
  <si>
    <t>Vaba ruumi sügavus</t>
  </si>
  <si>
    <t>Vapaa tilan syvyys</t>
  </si>
  <si>
    <t>Глубина свободного места</t>
  </si>
  <si>
    <t>Horní hrana nezbytné montážní plochy</t>
  </si>
  <si>
    <t>The upper edge of the necessary mounting area</t>
  </si>
  <si>
    <t>Der obere Rand des notwendigen Montagebereichs</t>
  </si>
  <si>
    <t>Górna krawędź niezbędnego obszaru montażu</t>
  </si>
  <si>
    <t>Le bord supérieur de la zone de montage nécessaire</t>
  </si>
  <si>
    <t>De bovenrand van het benodigde bevestigingsgebied</t>
  </si>
  <si>
    <t>Vajaliku paigaldusala ülemine serv</t>
  </si>
  <si>
    <t>Tarvittavan asennusalueen yläreuna</t>
  </si>
  <si>
    <t>Верхний край нужной области монтажа</t>
  </si>
  <si>
    <t>Osa hřídele nad podlahou</t>
  </si>
  <si>
    <t>Shaft Axis over Floor</t>
  </si>
  <si>
    <t>Wellenachse über dem Boden</t>
  </si>
  <si>
    <t>Oś wału na podłodze</t>
  </si>
  <si>
    <t>Axe d'arbre sur le sol</t>
  </si>
  <si>
    <t>Schachtas over de vloer</t>
  </si>
  <si>
    <t>Võlli telje põranda üle</t>
  </si>
  <si>
    <t>Akseli akseli lattialle</t>
  </si>
  <si>
    <t>Ось вала на полу</t>
  </si>
  <si>
    <t>Strana pro umístění motoru</t>
  </si>
  <si>
    <t>Engine location page</t>
  </si>
  <si>
    <t>Seite der Motorstandort</t>
  </si>
  <si>
    <t>Strona lokalizacji silnika.</t>
  </si>
  <si>
    <t>Page de localisation du moteur</t>
  </si>
  <si>
    <t>Motorlocatiepagina</t>
  </si>
  <si>
    <t>Mootori asukoha leht</t>
  </si>
  <si>
    <t>Moottorin sijainti sivu</t>
  </si>
  <si>
    <t>Расположение двигателя Страница</t>
  </si>
  <si>
    <t>Vedení pro vysoký překlad (HL)</t>
  </si>
  <si>
    <t>High lift system (HL)</t>
  </si>
  <si>
    <t xml:space="preserve"> Höhergeführter Beschlag (HL)</t>
  </si>
  <si>
    <t>Prowadzenie dla wysokiego nadproża (HL)</t>
  </si>
  <si>
    <t>Levee haute (HL)</t>
  </si>
  <si>
    <t>Hoog beslagsysteem (HL)</t>
  </si>
  <si>
    <t>Kõrge tõste (HL)</t>
  </si>
  <si>
    <t>Korkeanosto (HL)</t>
  </si>
  <si>
    <t>Высокий подъем (HL)</t>
  </si>
  <si>
    <t>Vertikální vedení (VL)</t>
  </si>
  <si>
    <t>Vertical lift system (VL)</t>
  </si>
  <si>
    <t>Vertikaler Beschlag (VL)</t>
  </si>
  <si>
    <t>Prowadzenie pionowe (VL)</t>
  </si>
  <si>
    <t>Levee verticale (VL)</t>
  </si>
  <si>
    <t>Verticaal plafond systeem (VL)</t>
  </si>
  <si>
    <t>Vertikaaltõste (VL)</t>
  </si>
  <si>
    <t>Suoranosto (VL)</t>
  </si>
  <si>
    <t>Вертикальный подъем (VL)</t>
  </si>
  <si>
    <t>Nabídka/Objednávka:</t>
  </si>
  <si>
    <t>Offer/Order:</t>
  </si>
  <si>
    <t>Angebot/Bestellung:</t>
  </si>
  <si>
    <t>Oferta/Zamówienie:</t>
  </si>
  <si>
    <t>Offre/Commande:</t>
  </si>
  <si>
    <t>Offerte/Order:</t>
  </si>
  <si>
    <t>Pakkumine/tellimus:</t>
  </si>
  <si>
    <t>Tarjous/Tilaus:</t>
  </si>
  <si>
    <t>Предложение/заказ:</t>
  </si>
  <si>
    <t>Pozice:</t>
  </si>
  <si>
    <t>Position:</t>
  </si>
  <si>
    <t>Pozycje:</t>
  </si>
  <si>
    <t>Positions:</t>
  </si>
  <si>
    <t>Positie:</t>
  </si>
  <si>
    <t>Ametikohad:</t>
  </si>
  <si>
    <t>Työpaikat:</t>
  </si>
  <si>
    <t>Позиции: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</si>
</sst>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b/>
      <sz val="21"/>
      <color rgb="FFC00000"/>
      <name val="Aptos Narrow"/>
      <family val="2"/>
      <charset val="238"/>
      <scheme val="minor"/>
    </font>
    <font>
      <sz val="18"/>
      <color theme="1"/>
      <name val="Aptos Narrow"/>
      <family val="2"/>
      <charset val="238"/>
      <scheme val="minor"/>
    </font>
    <font>
      <sz val="11"/>
      <name val="Aptos Narrow"/>
      <family val="2"/>
      <charset val="238"/>
      <scheme val="minor"/>
    </font>
    <font>
      <sz val="9"/>
      <color theme="1"/>
      <name val="Aptos Narrow"/>
      <family val="2"/>
      <charset val="238"/>
      <scheme val="minor"/>
    </font>
    <font>
      <sz val="10"/>
      <color theme="1"/>
      <name val="Aptos Narrow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u/>
      <sz val="28"/>
      <color indexed="8"/>
      <name val="Calibri"/>
      <family val="2"/>
      <charset val="238"/>
    </font>
    <font>
      <sz val="105"/>
      <color rgb="FFC00000"/>
      <name val="Aptos Narrow"/>
      <family val="2"/>
      <charset val="238"/>
      <scheme val="minor"/>
    </font>
    <font>
      <u/>
      <sz val="11"/>
      <color theme="10"/>
      <name val="Aptos Narrow"/>
      <family val="2"/>
      <charset val="238"/>
      <scheme val="minor"/>
    </font>
    <font>
      <sz val="20"/>
      <color theme="1"/>
      <name val="Aptos Narrow"/>
      <family val="2"/>
      <charset val="238"/>
      <scheme val="minor"/>
    </font>
    <font>
      <b/>
      <sz val="14"/>
      <color theme="1"/>
      <name val="Aptos Narrow"/>
      <family val="2"/>
      <charset val="238"/>
      <scheme val="minor"/>
    </font>
    <font>
      <sz val="11"/>
      <color rgb="FF000000"/>
      <name val="Aptos Narrow"/>
      <family val="2"/>
      <charset val="238"/>
      <scheme val="minor"/>
    </font>
    <font>
      <b/>
      <sz val="11"/>
      <color rgb="FF000000"/>
      <name val="Aptos Narrow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Aptos Narrow"/>
      <family val="2"/>
      <charset val="238"/>
      <scheme val="minor"/>
    </font>
    <font>
      <sz val="11"/>
      <name val="Calibri"/>
      <family val="2"/>
      <charset val="238"/>
    </font>
    <font>
      <sz val="8"/>
      <color theme="1"/>
      <name val="Aptos Narrow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</cellStyleXfs>
  <cellXfs count="95">
    <xf numFmtId="0" fontId="0" fillId="0" borderId="0" xfId="0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Alignment="1">
      <alignment vertical="center" textRotation="90" wrapText="1"/>
    </xf>
    <xf numFmtId="0" fontId="0" fillId="0" borderId="0" xfId="0" applyAlignment="1">
      <alignment vertical="top"/>
    </xf>
    <xf numFmtId="0" fontId="5" fillId="0" borderId="0" xfId="0" applyFont="1" applyAlignment="1">
      <alignment textRotation="90"/>
    </xf>
    <xf numFmtId="0" fontId="0" fillId="0" borderId="0" xfId="0" applyAlignment="1">
      <alignment horizontal="right" textRotation="90"/>
    </xf>
    <xf numFmtId="0" fontId="0" fillId="0" borderId="0" xfId="0" applyAlignment="1">
      <alignment textRotation="90"/>
    </xf>
    <xf numFmtId="0" fontId="6" fillId="0" borderId="0" xfId="0" applyFont="1" applyAlignment="1">
      <alignment textRotation="90"/>
    </xf>
    <xf numFmtId="0" fontId="0" fillId="0" borderId="0" xfId="0" applyAlignment="1">
      <alignment vertical="center"/>
    </xf>
    <xf numFmtId="0" fontId="0" fillId="0" borderId="0" xfId="0" applyAlignment="1">
      <alignment textRotation="90" wrapText="1"/>
    </xf>
    <xf numFmtId="0" fontId="6" fillId="0" borderId="0" xfId="0" applyFont="1"/>
    <xf numFmtId="0" fontId="6" fillId="0" borderId="4" xfId="0" applyFont="1" applyBorder="1"/>
    <xf numFmtId="0" fontId="8" fillId="0" borderId="0" xfId="1" applyFont="1"/>
    <xf numFmtId="0" fontId="6" fillId="0" borderId="5" xfId="0" applyFont="1" applyBorder="1"/>
    <xf numFmtId="0" fontId="0" fillId="0" borderId="5" xfId="0" applyBorder="1"/>
    <xf numFmtId="0" fontId="6" fillId="0" borderId="10" xfId="0" applyFont="1" applyBorder="1"/>
    <xf numFmtId="0" fontId="0" fillId="5" borderId="0" xfId="0" applyFill="1"/>
    <xf numFmtId="0" fontId="0" fillId="6" borderId="0" xfId="0" applyFill="1" applyAlignment="1">
      <alignment horizontal="center"/>
    </xf>
    <xf numFmtId="0" fontId="0" fillId="6" borderId="0" xfId="0" applyFill="1"/>
    <xf numFmtId="0" fontId="14" fillId="0" borderId="0" xfId="0" applyFont="1" applyAlignment="1">
      <alignment vertical="center"/>
    </xf>
    <xf numFmtId="0" fontId="16" fillId="0" borderId="0" xfId="0" applyFont="1"/>
    <xf numFmtId="0" fontId="17" fillId="0" borderId="0" xfId="1" applyFont="1"/>
    <xf numFmtId="0" fontId="18" fillId="0" borderId="0" xfId="3" applyFont="1"/>
    <xf numFmtId="0" fontId="14" fillId="0" borderId="0" xfId="0" applyFont="1" applyAlignment="1">
      <alignment vertical="center" wrapText="1"/>
    </xf>
    <xf numFmtId="0" fontId="7" fillId="0" borderId="0" xfId="1"/>
    <xf numFmtId="0" fontId="19" fillId="0" borderId="0" xfId="0" applyFont="1" applyAlignment="1">
      <alignment vertical="center"/>
    </xf>
    <xf numFmtId="0" fontId="6" fillId="0" borderId="1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6" fillId="0" borderId="2" xfId="0" applyFont="1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9" xfId="0" applyBorder="1" applyAlignment="1">
      <alignment horizontal="right"/>
    </xf>
    <xf numFmtId="0" fontId="11" fillId="0" borderId="0" xfId="2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left" wrapText="1" inden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 wrapText="1" indent="1"/>
    </xf>
    <xf numFmtId="14" fontId="6" fillId="0" borderId="0" xfId="0" applyNumberFormat="1" applyFont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0" fillId="4" borderId="0" xfId="0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9" fillId="0" borderId="0" xfId="1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8" fillId="0" borderId="0" xfId="1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center" textRotation="9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right" textRotation="90"/>
    </xf>
    <xf numFmtId="0" fontId="0" fillId="0" borderId="0" xfId="0" applyAlignment="1">
      <alignment horizontal="right" vertical="top" textRotation="90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indent="1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4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0" fontId="3" fillId="3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left" vertical="center" indent="1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 textRotation="90"/>
    </xf>
  </cellXfs>
  <cellStyles count="4">
    <cellStyle name="Link" xfId="2" builtinId="8"/>
    <cellStyle name="Normální 2" xfId="1" xr:uid="{D5716831-D5AE-4FCD-B565-EB13573A32A9}"/>
    <cellStyle name="normální_List1" xfId="3" xr:uid="{BEBB3640-C701-4C5C-ADE2-ACEC813317A5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84665</xdr:colOff>
      <xdr:row>3</xdr:row>
      <xdr:rowOff>180976</xdr:rowOff>
    </xdr:from>
    <xdr:to>
      <xdr:col>48</xdr:col>
      <xdr:colOff>21166</xdr:colOff>
      <xdr:row>16</xdr:row>
      <xdr:rowOff>54804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18DBAA-9033-4C4A-A99F-F8719224C0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55"/>
        <a:stretch/>
      </xdr:blipFill>
      <xdr:spPr>
        <a:xfrm>
          <a:off x="11714690" y="752476"/>
          <a:ext cx="3394076" cy="2350328"/>
        </a:xfrm>
        <a:prstGeom prst="rect">
          <a:avLst/>
        </a:prstGeom>
      </xdr:spPr>
    </xdr:pic>
    <xdr:clientData/>
  </xdr:twoCellAnchor>
  <xdr:twoCellAnchor editAs="oneCell">
    <xdr:from>
      <xdr:col>40</xdr:col>
      <xdr:colOff>254493</xdr:colOff>
      <xdr:row>18</xdr:row>
      <xdr:rowOff>105542</xdr:rowOff>
    </xdr:from>
    <xdr:to>
      <xdr:col>43</xdr:col>
      <xdr:colOff>258022</xdr:colOff>
      <xdr:row>22</xdr:row>
      <xdr:rowOff>86736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1FD8A5F-2DF5-41BA-985E-3BEB384CF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7493" y="3534542"/>
          <a:ext cx="946504" cy="743194"/>
        </a:xfrm>
        <a:prstGeom prst="rect">
          <a:avLst/>
        </a:prstGeom>
      </xdr:spPr>
    </xdr:pic>
    <xdr:clientData/>
  </xdr:twoCellAnchor>
  <xdr:twoCellAnchor editAs="oneCell">
    <xdr:from>
      <xdr:col>40</xdr:col>
      <xdr:colOff>278191</xdr:colOff>
      <xdr:row>23</xdr:row>
      <xdr:rowOff>62707</xdr:rowOff>
    </xdr:from>
    <xdr:to>
      <xdr:col>43</xdr:col>
      <xdr:colOff>272139</xdr:colOff>
      <xdr:row>27</xdr:row>
      <xdr:rowOff>89833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6DD3C0EA-FC10-4991-9166-BC78C942F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1191" y="4444207"/>
          <a:ext cx="936923" cy="789126"/>
        </a:xfrm>
        <a:prstGeom prst="rect">
          <a:avLst/>
        </a:prstGeom>
      </xdr:spPr>
    </xdr:pic>
    <xdr:clientData/>
  </xdr:twoCellAnchor>
  <xdr:twoCellAnchor editAs="oneCell">
    <xdr:from>
      <xdr:col>40</xdr:col>
      <xdr:colOff>295994</xdr:colOff>
      <xdr:row>28</xdr:row>
      <xdr:rowOff>123462</xdr:rowOff>
    </xdr:from>
    <xdr:to>
      <xdr:col>43</xdr:col>
      <xdr:colOff>300624</xdr:colOff>
      <xdr:row>33</xdr:row>
      <xdr:rowOff>14504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2676AC7F-A1EE-4A46-ADE1-0C8450766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68994" y="5457462"/>
          <a:ext cx="947605" cy="843542"/>
        </a:xfrm>
        <a:prstGeom prst="rect">
          <a:avLst/>
        </a:prstGeom>
      </xdr:spPr>
    </xdr:pic>
    <xdr:clientData/>
  </xdr:twoCellAnchor>
  <xdr:twoCellAnchor editAs="oneCell">
    <xdr:from>
      <xdr:col>35</xdr:col>
      <xdr:colOff>102777</xdr:colOff>
      <xdr:row>33</xdr:row>
      <xdr:rowOff>187930</xdr:rowOff>
    </xdr:from>
    <xdr:to>
      <xdr:col>47</xdr:col>
      <xdr:colOff>259327</xdr:colOff>
      <xdr:row>39</xdr:row>
      <xdr:rowOff>180975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3B1E23D1-468E-4084-B169-7D6A9809C9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01" t="45800" r="21796" b="42675"/>
        <a:stretch/>
      </xdr:blipFill>
      <xdr:spPr>
        <a:xfrm>
          <a:off x="11104152" y="6474430"/>
          <a:ext cx="3928450" cy="1136045"/>
        </a:xfrm>
        <a:prstGeom prst="rect">
          <a:avLst/>
        </a:prstGeom>
      </xdr:spPr>
    </xdr:pic>
    <xdr:clientData/>
  </xdr:twoCellAnchor>
  <xdr:twoCellAnchor editAs="oneCell">
    <xdr:from>
      <xdr:col>25</xdr:col>
      <xdr:colOff>212904</xdr:colOff>
      <xdr:row>3</xdr:row>
      <xdr:rowOff>58079</xdr:rowOff>
    </xdr:from>
    <xdr:to>
      <xdr:col>29</xdr:col>
      <xdr:colOff>287669</xdr:colOff>
      <xdr:row>10</xdr:row>
      <xdr:rowOff>88793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15246B38-5E29-4A8A-9A1A-336CA985D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1029" y="629579"/>
          <a:ext cx="1332065" cy="1364214"/>
        </a:xfrm>
        <a:prstGeom prst="rect">
          <a:avLst/>
        </a:prstGeom>
      </xdr:spPr>
    </xdr:pic>
    <xdr:clientData/>
  </xdr:twoCellAnchor>
  <xdr:twoCellAnchor editAs="oneCell">
    <xdr:from>
      <xdr:col>31</xdr:col>
      <xdr:colOff>19661</xdr:colOff>
      <xdr:row>4</xdr:row>
      <xdr:rowOff>103458</xdr:rowOff>
    </xdr:from>
    <xdr:to>
      <xdr:col>36</xdr:col>
      <xdr:colOff>6976</xdr:colOff>
      <xdr:row>9</xdr:row>
      <xdr:rowOff>91539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1B9495BA-505A-4F0E-BB30-8C0952566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736" y="865458"/>
          <a:ext cx="1558940" cy="940581"/>
        </a:xfrm>
        <a:prstGeom prst="rect">
          <a:avLst/>
        </a:prstGeom>
      </xdr:spPr>
    </xdr:pic>
    <xdr:clientData/>
  </xdr:twoCellAnchor>
  <xdr:twoCellAnchor editAs="oneCell">
    <xdr:from>
      <xdr:col>16</xdr:col>
      <xdr:colOff>19037</xdr:colOff>
      <xdr:row>47</xdr:row>
      <xdr:rowOff>176071</xdr:rowOff>
    </xdr:from>
    <xdr:to>
      <xdr:col>18</xdr:col>
      <xdr:colOff>135785</xdr:colOff>
      <xdr:row>49</xdr:row>
      <xdr:rowOff>22742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7D5DEACC-0BAE-4A5D-99FD-D8B49F485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37" y="9129571"/>
          <a:ext cx="745398" cy="227671"/>
        </a:xfrm>
        <a:prstGeom prst="rect">
          <a:avLst/>
        </a:prstGeom>
      </xdr:spPr>
    </xdr:pic>
    <xdr:clientData/>
  </xdr:twoCellAnchor>
  <xdr:twoCellAnchor editAs="oneCell">
    <xdr:from>
      <xdr:col>16</xdr:col>
      <xdr:colOff>31928</xdr:colOff>
      <xdr:row>55</xdr:row>
      <xdr:rowOff>132463</xdr:rowOff>
    </xdr:from>
    <xdr:to>
      <xdr:col>18</xdr:col>
      <xdr:colOff>146458</xdr:colOff>
      <xdr:row>57</xdr:row>
      <xdr:rowOff>14789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DFDCB75D-2408-4A28-96E9-AA8314380C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98"/>
        <a:stretch/>
      </xdr:blipFill>
      <xdr:spPr>
        <a:xfrm>
          <a:off x="5061128" y="10609963"/>
          <a:ext cx="743180" cy="263326"/>
        </a:xfrm>
        <a:prstGeom prst="rect">
          <a:avLst/>
        </a:prstGeom>
      </xdr:spPr>
    </xdr:pic>
    <xdr:clientData/>
  </xdr:twoCellAnchor>
  <xdr:twoCellAnchor editAs="oneCell">
    <xdr:from>
      <xdr:col>16</xdr:col>
      <xdr:colOff>15178</xdr:colOff>
      <xdr:row>51</xdr:row>
      <xdr:rowOff>167591</xdr:rowOff>
    </xdr:from>
    <xdr:to>
      <xdr:col>18</xdr:col>
      <xdr:colOff>102543</xdr:colOff>
      <xdr:row>53</xdr:row>
      <xdr:rowOff>30452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9771E44B-A152-4981-89E5-A5BC9BD32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4378" y="9883091"/>
          <a:ext cx="716015" cy="243861"/>
        </a:xfrm>
        <a:prstGeom prst="rect">
          <a:avLst/>
        </a:prstGeom>
      </xdr:spPr>
    </xdr:pic>
    <xdr:clientData/>
  </xdr:twoCellAnchor>
  <xdr:twoCellAnchor>
    <xdr:from>
      <xdr:col>30</xdr:col>
      <xdr:colOff>36367</xdr:colOff>
      <xdr:row>3</xdr:row>
      <xdr:rowOff>121037</xdr:rowOff>
    </xdr:from>
    <xdr:to>
      <xdr:col>32</xdr:col>
      <xdr:colOff>114301</xdr:colOff>
      <xdr:row>5</xdr:row>
      <xdr:rowOff>119304</xdr:rowOff>
    </xdr:to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488DD344-13D0-48A9-B934-12B79B0DBDFD}"/>
            </a:ext>
          </a:extLst>
        </xdr:cNvPr>
        <xdr:cNvSpPr txBox="1"/>
      </xdr:nvSpPr>
      <xdr:spPr>
        <a:xfrm>
          <a:off x="9466117" y="692537"/>
          <a:ext cx="706584" cy="379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2000" b="1"/>
            <a:t>B</a:t>
          </a:r>
        </a:p>
      </xdr:txBody>
    </xdr:sp>
    <xdr:clientData/>
  </xdr:twoCellAnchor>
  <xdr:twoCellAnchor editAs="oneCell">
    <xdr:from>
      <xdr:col>17</xdr:col>
      <xdr:colOff>282576</xdr:colOff>
      <xdr:row>13</xdr:row>
      <xdr:rowOff>66675</xdr:rowOff>
    </xdr:from>
    <xdr:to>
      <xdr:col>30</xdr:col>
      <xdr:colOff>298450</xdr:colOff>
      <xdr:row>40</xdr:row>
      <xdr:rowOff>76200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9D884B62-536D-4291-BEFA-04E70B15EC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6" t="6893" r="4833" b="1606"/>
        <a:stretch/>
      </xdr:blipFill>
      <xdr:spPr>
        <a:xfrm>
          <a:off x="5626101" y="2543175"/>
          <a:ext cx="4102099" cy="5153025"/>
        </a:xfrm>
        <a:prstGeom prst="rect">
          <a:avLst/>
        </a:prstGeom>
      </xdr:spPr>
    </xdr:pic>
    <xdr:clientData/>
  </xdr:twoCellAnchor>
  <xdr:twoCellAnchor>
    <xdr:from>
      <xdr:col>39</xdr:col>
      <xdr:colOff>154980</xdr:colOff>
      <xdr:row>12</xdr:row>
      <xdr:rowOff>31751</xdr:rowOff>
    </xdr:from>
    <xdr:to>
      <xdr:col>40</xdr:col>
      <xdr:colOff>186730</xdr:colOff>
      <xdr:row>14</xdr:row>
      <xdr:rowOff>1</xdr:rowOff>
    </xdr:to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4E893E10-08C5-4BAF-BC2F-9C1D3DAF68EE}"/>
            </a:ext>
          </a:extLst>
        </xdr:cNvPr>
        <xdr:cNvSpPr txBox="1"/>
      </xdr:nvSpPr>
      <xdr:spPr>
        <a:xfrm>
          <a:off x="12413655" y="2317751"/>
          <a:ext cx="346075" cy="3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B</a:t>
          </a:r>
        </a:p>
      </xdr:txBody>
    </xdr:sp>
    <xdr:clientData/>
  </xdr:twoCellAnchor>
  <xdr:twoCellAnchor editAs="oneCell">
    <xdr:from>
      <xdr:col>0</xdr:col>
      <xdr:colOff>66675</xdr:colOff>
      <xdr:row>8</xdr:row>
      <xdr:rowOff>28575</xdr:rowOff>
    </xdr:from>
    <xdr:to>
      <xdr:col>15</xdr:col>
      <xdr:colOff>171450</xdr:colOff>
      <xdr:row>40</xdr:row>
      <xdr:rowOff>31750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4A76BE4D-25F7-4000-A48F-51F300D9CA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98" t="11195" r="8111" b="15337"/>
        <a:stretch/>
      </xdr:blipFill>
      <xdr:spPr>
        <a:xfrm>
          <a:off x="66675" y="1552575"/>
          <a:ext cx="4819650" cy="609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226219</xdr:colOff>
      <xdr:row>34</xdr:row>
      <xdr:rowOff>23812</xdr:rowOff>
    </xdr:from>
    <xdr:to>
      <xdr:col>12</xdr:col>
      <xdr:colOff>236091</xdr:colOff>
      <xdr:row>37</xdr:row>
      <xdr:rowOff>71437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B0A334D-C281-4A09-BDD6-D2358F3A42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961" b="15828"/>
        <a:stretch/>
      </xdr:blipFill>
      <xdr:spPr>
        <a:xfrm>
          <a:off x="1483519" y="6500812"/>
          <a:ext cx="2524472" cy="6191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35720</xdr:rowOff>
    </xdr:from>
    <xdr:to>
      <xdr:col>17</xdr:col>
      <xdr:colOff>238124</xdr:colOff>
      <xdr:row>30</xdr:row>
      <xdr:rowOff>178594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871C652-7F52-4B82-B14D-7B28DB44E5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23" t="20124" r="16080" b="21637"/>
        <a:stretch/>
      </xdr:blipFill>
      <xdr:spPr>
        <a:xfrm>
          <a:off x="819150" y="35720"/>
          <a:ext cx="4762499" cy="5857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226219</xdr:colOff>
      <xdr:row>34</xdr:row>
      <xdr:rowOff>23812</xdr:rowOff>
    </xdr:from>
    <xdr:to>
      <xdr:col>12</xdr:col>
      <xdr:colOff>236091</xdr:colOff>
      <xdr:row>37</xdr:row>
      <xdr:rowOff>71437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4F39230-2ADE-4EBF-9D21-D8FD5C6357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961" b="15828"/>
        <a:stretch/>
      </xdr:blipFill>
      <xdr:spPr>
        <a:xfrm>
          <a:off x="1483519" y="6500812"/>
          <a:ext cx="2524472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297653</xdr:colOff>
      <xdr:row>0</xdr:row>
      <xdr:rowOff>130969</xdr:rowOff>
    </xdr:from>
    <xdr:to>
      <xdr:col>17</xdr:col>
      <xdr:colOff>130966</xdr:colOff>
      <xdr:row>30</xdr:row>
      <xdr:rowOff>54428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D1E72F3-D0B5-4D20-8906-D296244AF8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90" t="21070" r="14572" b="22872"/>
        <a:stretch/>
      </xdr:blipFill>
      <xdr:spPr>
        <a:xfrm flipH="1">
          <a:off x="611978" y="130969"/>
          <a:ext cx="4862513" cy="56384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590551</xdr:colOff>
      <xdr:row>3</xdr:row>
      <xdr:rowOff>123826</xdr:rowOff>
    </xdr:from>
    <xdr:to>
      <xdr:col>11</xdr:col>
      <xdr:colOff>76201</xdr:colOff>
      <xdr:row>11</xdr:row>
      <xdr:rowOff>186288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9AD4531-FF35-41B7-A727-56D5AB682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1" y="695326"/>
          <a:ext cx="3752850" cy="1586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822F4-B237-4AA1-86CC-65495FD55D6B}">
  <sheetPr codeName="List4">
    <tabColor theme="9" tint="-0.249977111117893"/>
    <pageSetUpPr fitToPage="1"/>
  </sheetPr>
  <dimension ref="A1:BE1054"/>
  <sheetViews>
    <sheetView showGridLines="0" tabSelected="1" view="pageBreakPreview" zoomScaleNormal="100" zoomScaleSheetLayoutView="100" workbookViewId="0">
      <selection activeCell="AU2" sqref="AU2:AV3"/>
    </sheetView>
  </sheetViews>
  <sheetFormatPr baseColWidth="10" defaultColWidth="9.140625" defaultRowHeight="15" x14ac:dyDescent="0.25"/>
  <cols>
    <col min="1" max="138" width="4.7109375" customWidth="1"/>
  </cols>
  <sheetData>
    <row r="1" spans="1:55" ht="15" customHeight="1" x14ac:dyDescent="0.25">
      <c r="A1" s="79" t="str">
        <f>Translation!B138</f>
        <v xml:space="preserve"> Höhergeführter Beschlag (HL)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AX1" s="80" t="s">
        <v>0</v>
      </c>
      <c r="AY1" s="80"/>
      <c r="AZ1" s="80"/>
      <c r="BA1" s="80"/>
      <c r="BB1" s="80"/>
      <c r="BC1" s="80"/>
    </row>
    <row r="2" spans="1:55" ht="15" customHeigh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AU2" s="81" t="s">
        <v>45</v>
      </c>
      <c r="AV2" s="81"/>
      <c r="AX2" s="1" t="s">
        <v>2</v>
      </c>
      <c r="AY2" s="1"/>
      <c r="AZ2" s="1"/>
      <c r="BA2" s="1"/>
      <c r="BB2" s="1"/>
      <c r="BC2" s="1"/>
    </row>
    <row r="3" spans="1:55" ht="15" customHeight="1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Q3" s="66" t="str">
        <f>Translation!B4</f>
        <v>lichte Breite</v>
      </c>
      <c r="R3" s="66"/>
      <c r="S3" s="66"/>
      <c r="T3" s="66"/>
      <c r="U3" s="76"/>
      <c r="V3" s="76"/>
      <c r="W3" s="76"/>
      <c r="X3" s="76"/>
      <c r="Y3" t="s">
        <v>3</v>
      </c>
      <c r="AD3" s="82" t="str">
        <f>Translation!B43</f>
        <v>Bodenneigung</v>
      </c>
      <c r="AE3" s="82"/>
      <c r="AF3" s="82"/>
      <c r="AG3" s="82"/>
      <c r="AH3" s="82"/>
      <c r="AU3" s="81"/>
      <c r="AV3" s="81"/>
      <c r="AX3" s="1" t="s">
        <v>4</v>
      </c>
      <c r="AY3" s="1"/>
      <c r="AZ3" s="1"/>
      <c r="BA3" s="1"/>
      <c r="BB3" s="1"/>
      <c r="BC3" s="1"/>
    </row>
    <row r="4" spans="1:55" ht="15" customHeight="1" x14ac:dyDescent="0.25">
      <c r="A4" s="75" t="str">
        <f>Translation!B17</f>
        <v>max. W x H 5000x5000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AX4" s="1" t="s">
        <v>5</v>
      </c>
      <c r="AY4" s="1"/>
      <c r="AZ4" s="1"/>
      <c r="BA4" s="1"/>
      <c r="BB4" s="1"/>
      <c r="BC4" s="1"/>
    </row>
    <row r="5" spans="1:55" ht="15" customHeight="1" x14ac:dyDescent="0.25">
      <c r="Q5" s="66" t="str">
        <f>Translation!B5</f>
        <v>lichte Höhe</v>
      </c>
      <c r="R5" s="66"/>
      <c r="S5" s="66"/>
      <c r="T5" s="66"/>
      <c r="U5" s="76"/>
      <c r="V5" s="76"/>
      <c r="W5" s="76"/>
      <c r="X5" s="76"/>
      <c r="Y5" t="s">
        <v>3</v>
      </c>
      <c r="AX5" s="1" t="s">
        <v>6</v>
      </c>
      <c r="AY5" s="1"/>
      <c r="AZ5" s="1"/>
      <c r="BA5" s="1"/>
      <c r="BB5" s="1"/>
      <c r="BC5" s="1"/>
    </row>
    <row r="6" spans="1:55" ht="15" customHeight="1" x14ac:dyDescent="0.25">
      <c r="AX6" s="1" t="s">
        <v>7</v>
      </c>
      <c r="AY6" s="1"/>
      <c r="AZ6" s="1"/>
      <c r="BA6" s="1"/>
      <c r="BB6" s="1"/>
      <c r="BC6" s="1"/>
    </row>
    <row r="7" spans="1:55" ht="15" customHeight="1" x14ac:dyDescent="0.25">
      <c r="Q7" s="68" t="str">
        <f>Translation!B67</f>
        <v>Freiraum über Sturz</v>
      </c>
      <c r="R7" s="68"/>
      <c r="S7" s="68"/>
      <c r="T7" s="68"/>
      <c r="U7" s="76"/>
      <c r="V7" s="76"/>
      <c r="W7" s="76"/>
      <c r="X7" s="76"/>
      <c r="Y7" t="s">
        <v>3</v>
      </c>
      <c r="AX7" s="1" t="s">
        <v>8</v>
      </c>
      <c r="AY7" s="1"/>
      <c r="AZ7" s="1"/>
      <c r="BA7" s="1"/>
      <c r="BB7" s="1"/>
      <c r="BC7" s="1"/>
    </row>
    <row r="8" spans="1:55" ht="15" customHeight="1" x14ac:dyDescent="0.25">
      <c r="Q8" s="68"/>
      <c r="R8" s="68"/>
      <c r="S8" s="68"/>
      <c r="T8" s="68"/>
      <c r="U8" s="76"/>
      <c r="V8" s="76"/>
      <c r="W8" s="76"/>
      <c r="X8" s="76"/>
      <c r="AX8" s="1" t="s">
        <v>9</v>
      </c>
      <c r="AY8" s="1"/>
      <c r="AZ8" s="1"/>
      <c r="BA8" s="1"/>
      <c r="BB8" s="1"/>
      <c r="BC8" s="1"/>
    </row>
    <row r="9" spans="1:55" ht="15" customHeight="1" x14ac:dyDescent="0.25">
      <c r="E9" s="59" t="str">
        <f>IF(U5="","Q","Q = "&amp;(N60))</f>
        <v>Q</v>
      </c>
      <c r="F9" s="59"/>
      <c r="AX9" s="1" t="s">
        <v>10</v>
      </c>
      <c r="AY9" s="1"/>
      <c r="AZ9" s="1"/>
      <c r="BA9" s="1"/>
      <c r="BB9" s="1"/>
      <c r="BC9" s="1"/>
    </row>
    <row r="10" spans="1:55" ht="15" customHeight="1" x14ac:dyDescent="0.25">
      <c r="E10" s="59"/>
      <c r="F10" s="59"/>
      <c r="Q10" s="77" t="str">
        <f>Translation!B115</f>
        <v>Antriebesposition</v>
      </c>
      <c r="R10" s="77"/>
      <c r="S10" s="77"/>
      <c r="T10" s="77"/>
      <c r="U10" s="78"/>
      <c r="V10" s="78"/>
      <c r="W10" s="78"/>
      <c r="X10" s="78"/>
      <c r="AX10" s="1" t="s">
        <v>11</v>
      </c>
      <c r="AY10" s="1"/>
      <c r="AZ10" s="1"/>
      <c r="BA10" s="1"/>
      <c r="BB10" s="1"/>
      <c r="BC10" s="1"/>
    </row>
    <row r="11" spans="1:55" ht="15" customHeight="1" x14ac:dyDescent="0.25">
      <c r="E11" s="64" t="str">
        <f>IF(U5="","D","D = "&amp;N55)</f>
        <v>D</v>
      </c>
      <c r="F11" s="64"/>
      <c r="Q11" s="77"/>
      <c r="R11" s="77"/>
      <c r="S11" s="77"/>
      <c r="T11" s="77"/>
      <c r="U11" s="78"/>
      <c r="V11" s="78"/>
      <c r="W11" s="78"/>
      <c r="X11" s="78"/>
      <c r="AU11" s="4"/>
    </row>
    <row r="12" spans="1:55" ht="15" customHeight="1" x14ac:dyDescent="0.25">
      <c r="E12" s="64" t="str">
        <f>IF(U5="","Dx","Dx = "&amp;((N55)-(N56+N59)))</f>
        <v>Dx</v>
      </c>
      <c r="F12" s="64"/>
    </row>
    <row r="13" spans="1:55" ht="15" customHeight="1" x14ac:dyDescent="0.25">
      <c r="C13" s="5" t="s">
        <v>12</v>
      </c>
      <c r="D13" s="2">
        <f>N59</f>
        <v>300</v>
      </c>
      <c r="E13" s="64"/>
      <c r="F13" s="64"/>
      <c r="G13" s="66" t="str">
        <f>IF(U5="","X1","X1 = "&amp; N58)</f>
        <v>X1</v>
      </c>
      <c r="H13" s="66"/>
      <c r="I13" s="66" t="str">
        <f>IF(U5="","X","X = "&amp; N57)</f>
        <v>X</v>
      </c>
      <c r="J13" s="66"/>
      <c r="K13" s="5" t="s">
        <v>13</v>
      </c>
      <c r="L13" s="2">
        <f>IF(N55&gt;1400,N56,0)</f>
        <v>700</v>
      </c>
      <c r="Q13" s="4"/>
      <c r="R13" s="4"/>
    </row>
    <row r="14" spans="1:55" ht="15" customHeight="1" x14ac:dyDescent="0.25">
      <c r="N14" s="6"/>
      <c r="AF14" s="61" t="str">
        <f>Translation!B38</f>
        <v>Montagefläche für den Motor (wahlweise L oder R)</v>
      </c>
      <c r="AG14" s="61"/>
      <c r="AH14" s="61"/>
      <c r="AI14" s="61"/>
      <c r="AJ14" s="61"/>
    </row>
    <row r="15" spans="1:55" ht="15" customHeight="1" x14ac:dyDescent="0.25">
      <c r="N15" s="6"/>
      <c r="V15" s="58">
        <v>120</v>
      </c>
      <c r="W15" s="58"/>
      <c r="AC15" s="74">
        <v>450</v>
      </c>
      <c r="AD15" s="7"/>
      <c r="AF15" s="61"/>
      <c r="AG15" s="61"/>
      <c r="AH15" s="61"/>
      <c r="AI15" s="61"/>
      <c r="AJ15" s="61"/>
    </row>
    <row r="16" spans="1:55" ht="15" customHeight="1" x14ac:dyDescent="0.25">
      <c r="N16" s="6"/>
      <c r="O16" s="6"/>
      <c r="P16" s="6"/>
      <c r="V16" s="58"/>
      <c r="W16" s="58"/>
      <c r="AC16" s="74"/>
      <c r="AD16" s="7"/>
      <c r="AF16" s="61"/>
      <c r="AG16" s="61"/>
      <c r="AH16" s="61"/>
      <c r="AI16" s="61"/>
      <c r="AJ16" s="61"/>
    </row>
    <row r="17" spans="1:49" ht="15" customHeight="1" x14ac:dyDescent="0.25">
      <c r="A17" s="70">
        <v>350</v>
      </c>
      <c r="B17" s="70"/>
      <c r="N17" s="8"/>
      <c r="AF17" s="61"/>
      <c r="AG17" s="61"/>
      <c r="AH17" s="61"/>
      <c r="AI17" s="61"/>
      <c r="AJ17" s="61"/>
    </row>
    <row r="18" spans="1:49" ht="15" customHeight="1" x14ac:dyDescent="0.25">
      <c r="A18" s="70"/>
      <c r="B18" s="70"/>
      <c r="M18" s="71" t="str">
        <f>IF($U$7="","HL","HL = "&amp;($U$7-420))</f>
        <v>HL</v>
      </c>
      <c r="N18" s="62" t="str">
        <f>IF(U7="","A","A = "&amp;(N51+260))</f>
        <v>A</v>
      </c>
      <c r="O18" s="70" t="str">
        <f>IF($U$7="","F","F = "&amp;U7)</f>
        <v>F</v>
      </c>
    </row>
    <row r="19" spans="1:49" ht="15" customHeight="1" x14ac:dyDescent="0.25">
      <c r="A19" s="70"/>
      <c r="B19" s="70"/>
      <c r="I19" s="71">
        <v>150</v>
      </c>
      <c r="M19" s="71"/>
      <c r="N19" s="62"/>
      <c r="O19" s="70"/>
      <c r="R19" s="63" t="str">
        <f>IF($U$7="","F","F = "&amp;U7)</f>
        <v>F</v>
      </c>
      <c r="S19" s="71"/>
      <c r="AD19" s="71">
        <v>160</v>
      </c>
      <c r="AE19" s="10"/>
    </row>
    <row r="20" spans="1:49" ht="15" customHeight="1" x14ac:dyDescent="0.25">
      <c r="F20" s="72">
        <v>120</v>
      </c>
      <c r="G20" s="72"/>
      <c r="I20" s="71"/>
      <c r="M20" s="71"/>
      <c r="N20" s="62"/>
      <c r="O20" s="70"/>
      <c r="R20" s="63"/>
      <c r="S20" s="71"/>
      <c r="AD20" s="71"/>
      <c r="AE20" s="10"/>
      <c r="AF20" s="68" t="str">
        <f>Translation!B50</f>
        <v>benötigter Freiraum bei Elektro-Bedienung (wahlweise L oder R)</v>
      </c>
      <c r="AG20" s="68"/>
      <c r="AH20" s="68"/>
      <c r="AI20" s="68"/>
      <c r="AJ20" s="68"/>
      <c r="AK20" s="68"/>
      <c r="AL20" s="68"/>
      <c r="AM20" s="68"/>
      <c r="AO20" s="4"/>
      <c r="AS20" s="67" t="str">
        <f>Translation!B21</f>
        <v>Montage auf Mauerwerk und Ziegel</v>
      </c>
      <c r="AT20" s="67"/>
      <c r="AU20" s="67"/>
      <c r="AV20" s="67"/>
      <c r="AW20" s="67"/>
    </row>
    <row r="21" spans="1:49" ht="15" customHeight="1" x14ac:dyDescent="0.25">
      <c r="F21" s="72"/>
      <c r="G21" s="72"/>
      <c r="I21" s="64">
        <v>600</v>
      </c>
      <c r="J21" s="64"/>
      <c r="M21" s="71"/>
      <c r="N21" s="62"/>
      <c r="O21" s="70"/>
      <c r="R21" s="63"/>
      <c r="S21" s="9"/>
      <c r="AF21" s="68"/>
      <c r="AG21" s="68"/>
      <c r="AH21" s="68"/>
      <c r="AI21" s="68"/>
      <c r="AJ21" s="68"/>
      <c r="AK21" s="68"/>
      <c r="AL21" s="68"/>
      <c r="AM21" s="68"/>
      <c r="AO21" s="4"/>
      <c r="AS21" s="67"/>
      <c r="AT21" s="67"/>
      <c r="AU21" s="67"/>
      <c r="AV21" s="67"/>
      <c r="AW21" s="67"/>
    </row>
    <row r="22" spans="1:49" ht="15" customHeight="1" x14ac:dyDescent="0.25">
      <c r="B22" s="73" t="s">
        <v>14</v>
      </c>
      <c r="C22" s="73"/>
      <c r="I22" s="64"/>
      <c r="J22" s="64"/>
      <c r="M22" s="71"/>
      <c r="N22" s="62"/>
      <c r="O22" s="70"/>
      <c r="U22" s="11"/>
    </row>
    <row r="23" spans="1:49" ht="15" customHeight="1" x14ac:dyDescent="0.25">
      <c r="B23" s="73"/>
      <c r="C23" s="73"/>
      <c r="I23" s="7"/>
      <c r="J23" s="7"/>
      <c r="W23" s="63">
        <v>80</v>
      </c>
      <c r="X23" s="63"/>
      <c r="AE23" s="3"/>
    </row>
    <row r="24" spans="1:49" ht="15" customHeight="1" x14ac:dyDescent="0.25">
      <c r="B24" s="73"/>
      <c r="C24" s="73"/>
      <c r="K24" s="12"/>
      <c r="W24" s="63"/>
      <c r="X24" s="63"/>
      <c r="AE24" s="3"/>
      <c r="AF24" s="66" t="str">
        <f>Translation!B39</f>
        <v>benötigter Freiraum</v>
      </c>
      <c r="AG24" s="66"/>
      <c r="AH24" s="66"/>
      <c r="AI24" s="66"/>
      <c r="AJ24" s="66"/>
      <c r="AK24" s="66"/>
      <c r="AL24" s="66"/>
      <c r="AM24" s="66"/>
    </row>
    <row r="25" spans="1:49" ht="15" customHeight="1" x14ac:dyDescent="0.25">
      <c r="K25" s="12"/>
      <c r="AS25" s="67" t="str">
        <f>Translation!B22</f>
        <v>Montage auf Porenbeton oder Gasbeton</v>
      </c>
      <c r="AT25" s="67"/>
      <c r="AU25" s="67"/>
      <c r="AV25" s="67"/>
      <c r="AW25" s="67"/>
    </row>
    <row r="26" spans="1:49" ht="15" customHeight="1" x14ac:dyDescent="0.25">
      <c r="AF26" s="68" t="str">
        <f>Translation!B51</f>
        <v>Montagefläche für Antriebsteuerung. Siehe Produktdokumentation für Abmessungen</v>
      </c>
      <c r="AG26" s="68"/>
      <c r="AH26" s="68"/>
      <c r="AI26" s="68"/>
      <c r="AJ26" s="68"/>
      <c r="AK26" s="68"/>
      <c r="AL26" s="68"/>
      <c r="AM26" s="68"/>
      <c r="AS26" s="67"/>
      <c r="AT26" s="67"/>
      <c r="AU26" s="67"/>
      <c r="AV26" s="67"/>
      <c r="AW26" s="67"/>
    </row>
    <row r="27" spans="1:49" ht="15" customHeight="1" x14ac:dyDescent="0.25">
      <c r="H27" s="69">
        <f>U7+U5-420-120</f>
        <v>-540</v>
      </c>
      <c r="O27" s="70" t="str">
        <f>IF(U5="","H","H = "&amp;U5)</f>
        <v>H</v>
      </c>
      <c r="R27" s="69" t="str">
        <f>IF(U5="","H","H = "&amp;U5)</f>
        <v>H</v>
      </c>
      <c r="S27" s="69" t="str">
        <f>IF(U5="","(S)","(S = "&amp;U5+U7-160&amp;")")</f>
        <v>(S)</v>
      </c>
      <c r="AF27" s="68"/>
      <c r="AG27" s="68"/>
      <c r="AH27" s="68"/>
      <c r="AI27" s="68"/>
      <c r="AJ27" s="68"/>
      <c r="AK27" s="68"/>
      <c r="AL27" s="68"/>
      <c r="AM27" s="68"/>
    </row>
    <row r="28" spans="1:49" ht="15" customHeight="1" x14ac:dyDescent="0.25">
      <c r="H28" s="69"/>
      <c r="O28" s="70"/>
      <c r="R28" s="69"/>
      <c r="S28" s="69"/>
      <c r="AF28" s="68"/>
      <c r="AG28" s="68"/>
      <c r="AH28" s="68"/>
      <c r="AI28" s="68"/>
      <c r="AJ28" s="68"/>
      <c r="AK28" s="68"/>
      <c r="AL28" s="68"/>
      <c r="AM28" s="68"/>
    </row>
    <row r="29" spans="1:49" ht="15" customHeight="1" x14ac:dyDescent="0.25">
      <c r="H29" s="69"/>
      <c r="O29" s="70"/>
      <c r="R29" s="69"/>
      <c r="S29" s="69"/>
      <c r="AE29" s="4"/>
      <c r="AF29" s="58" t="str">
        <f>Translation!B52</f>
        <v>Unterkante 1500mm vom Boden</v>
      </c>
      <c r="AG29" s="58"/>
      <c r="AH29" s="58"/>
      <c r="AI29" s="58"/>
      <c r="AJ29" s="58"/>
      <c r="AK29" s="58"/>
      <c r="AL29" s="58"/>
      <c r="AM29" s="58"/>
      <c r="AO29" s="4"/>
    </row>
    <row r="30" spans="1:49" ht="15" customHeight="1" x14ac:dyDescent="0.25">
      <c r="H30" s="69"/>
      <c r="O30" s="70"/>
      <c r="R30" s="69"/>
      <c r="S30" s="69"/>
      <c r="AE30" s="4"/>
      <c r="AF30" s="4"/>
      <c r="AG30" s="4"/>
      <c r="AH30" s="4"/>
      <c r="AI30" s="4"/>
      <c r="AJ30" s="4"/>
      <c r="AK30" s="4"/>
      <c r="AL30" s="4"/>
      <c r="AO30" s="4"/>
      <c r="AS30" s="67" t="str">
        <f>Translation!B23</f>
        <v>Montage auf Iso-trapezblechfassade</v>
      </c>
      <c r="AT30" s="67"/>
      <c r="AU30" s="67"/>
      <c r="AV30" s="67"/>
      <c r="AW30" s="67"/>
    </row>
    <row r="31" spans="1:49" ht="15" customHeight="1" x14ac:dyDescent="0.25">
      <c r="AF31" s="61" t="str">
        <f>Translation!B53</f>
        <v>Industrielle Steckdose CEE 16A, 5P, 400 V, Sicherung 16A mit Schutzschalter, Stromschutz  I=30 mA.</v>
      </c>
      <c r="AG31" s="61"/>
      <c r="AH31" s="61"/>
      <c r="AI31" s="61"/>
      <c r="AJ31" s="61"/>
      <c r="AK31" s="61"/>
      <c r="AL31" s="61"/>
      <c r="AM31" s="61"/>
      <c r="AS31" s="67"/>
      <c r="AT31" s="67"/>
      <c r="AU31" s="67"/>
      <c r="AV31" s="67"/>
      <c r="AW31" s="67"/>
    </row>
    <row r="32" spans="1:49" ht="15" customHeight="1" x14ac:dyDescent="0.25">
      <c r="AE32" s="4"/>
      <c r="AF32" s="61"/>
      <c r="AG32" s="61"/>
      <c r="AH32" s="61"/>
      <c r="AI32" s="61"/>
      <c r="AJ32" s="61"/>
      <c r="AK32" s="61"/>
      <c r="AL32" s="61"/>
      <c r="AM32" s="61"/>
      <c r="AS32" s="67"/>
      <c r="AT32" s="67"/>
      <c r="AU32" s="67"/>
      <c r="AV32" s="67"/>
      <c r="AW32" s="67"/>
    </row>
    <row r="33" spans="1:48" ht="15" customHeight="1" x14ac:dyDescent="0.25">
      <c r="AE33" s="4"/>
      <c r="AF33" s="61"/>
      <c r="AG33" s="61"/>
      <c r="AH33" s="61"/>
      <c r="AI33" s="61"/>
      <c r="AJ33" s="61"/>
      <c r="AK33" s="61"/>
      <c r="AL33" s="61"/>
      <c r="AM33" s="61"/>
    </row>
    <row r="34" spans="1:48" ht="15" customHeight="1" x14ac:dyDescent="0.25">
      <c r="AD34" s="62">
        <v>1000</v>
      </c>
      <c r="AE34" s="13"/>
    </row>
    <row r="35" spans="1:48" ht="15" customHeight="1" x14ac:dyDescent="0.25">
      <c r="AD35" s="62"/>
      <c r="AE35" s="13"/>
    </row>
    <row r="36" spans="1:48" ht="15" customHeight="1" x14ac:dyDescent="0.25">
      <c r="AD36" s="62"/>
      <c r="AJ36" s="63">
        <v>250</v>
      </c>
    </row>
    <row r="37" spans="1:48" ht="15" customHeight="1" x14ac:dyDescent="0.25">
      <c r="AD37" s="62"/>
      <c r="AJ37" s="63"/>
    </row>
    <row r="38" spans="1:48" ht="15" customHeight="1" x14ac:dyDescent="0.25">
      <c r="V38" s="64">
        <v>100</v>
      </c>
      <c r="AB38" s="64">
        <v>100</v>
      </c>
      <c r="AO38" s="65" t="str">
        <f>IF(U3="","L+W+R","L+W+R = "&amp;(200+U3+400))</f>
        <v>L+W+R</v>
      </c>
      <c r="AP38" s="65"/>
      <c r="AQ38" s="65"/>
      <c r="AR38" s="65"/>
    </row>
    <row r="39" spans="1:48" ht="15" customHeight="1" x14ac:dyDescent="0.25">
      <c r="K39" s="58">
        <v>250</v>
      </c>
      <c r="L39" s="12"/>
      <c r="M39" s="12"/>
      <c r="S39" s="59" t="str">
        <f>IF(U10=Translation!B117,"L = 200",IF(U10=Translation!B116,"L = 400","L"))</f>
        <v>L</v>
      </c>
      <c r="T39" s="59"/>
      <c r="V39" s="64"/>
      <c r="X39" s="59" t="str">
        <f>IF(U3="","W","W = "&amp;U3)</f>
        <v>W</v>
      </c>
      <c r="Y39" s="59"/>
      <c r="AB39" s="64"/>
      <c r="AD39" s="57" t="str">
        <f>IF(U10=Translation!B117,"R = 400",IF(U10=Translation!B116,"R = 200","R"))</f>
        <v>R</v>
      </c>
      <c r="AE39" s="57"/>
    </row>
    <row r="40" spans="1:48" ht="15" customHeight="1" x14ac:dyDescent="0.25">
      <c r="K40" s="58"/>
      <c r="L40" s="12"/>
      <c r="M40" s="12"/>
      <c r="S40" s="59"/>
      <c r="T40" s="59"/>
      <c r="X40" s="59"/>
      <c r="Y40" s="59"/>
      <c r="AD40" s="57"/>
      <c r="AE40" s="57"/>
    </row>
    <row r="41" spans="1:48" ht="15" customHeight="1" x14ac:dyDescent="0.25">
      <c r="R41" s="12"/>
      <c r="Z41" s="14"/>
      <c r="AI41" s="10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</row>
    <row r="42" spans="1:48" ht="15" customHeight="1" x14ac:dyDescent="0.25">
      <c r="A42" s="60" t="str">
        <f>Translation!B9</f>
        <v>Achtung: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R42" s="12"/>
      <c r="X42" s="14"/>
      <c r="Y42" s="14"/>
      <c r="Z42" s="14"/>
      <c r="AA42" s="14"/>
      <c r="AI42" s="10"/>
      <c r="AK42" s="57" t="str">
        <f>Translation!B140</f>
        <v>Angebot/Bestellung:</v>
      </c>
      <c r="AL42" s="57"/>
      <c r="AM42" s="57"/>
      <c r="AN42" s="57"/>
      <c r="AO42" s="53"/>
      <c r="AP42" s="53"/>
      <c r="AQ42" s="53"/>
      <c r="AR42" s="53"/>
      <c r="AS42" s="53"/>
      <c r="AT42" s="53"/>
      <c r="AU42" s="53"/>
      <c r="AV42" s="14"/>
    </row>
    <row r="43" spans="1:48" ht="15" customHeight="1" x14ac:dyDescent="0.25">
      <c r="A43" s="54" t="str">
        <f>Translation!B57</f>
        <v>Fläche, an die montiert wird, muss gerade und fest sein und alle Montageflächen müssen in einer Ebene sein.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AK43" s="57"/>
      <c r="AL43" s="57"/>
      <c r="AM43" s="57"/>
      <c r="AN43" s="57"/>
      <c r="AO43" s="53"/>
      <c r="AP43" s="53"/>
      <c r="AQ43" s="53"/>
      <c r="AR43" s="53"/>
      <c r="AS43" s="53"/>
      <c r="AT43" s="53"/>
      <c r="AU43" s="53"/>
      <c r="AV43" s="14"/>
    </row>
    <row r="44" spans="1:48" ht="15" customHeight="1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AJ44" s="14"/>
      <c r="AK44" s="14"/>
      <c r="AL44" s="14"/>
      <c r="AM44" s="14"/>
      <c r="AN44" s="12"/>
      <c r="AO44" s="12"/>
      <c r="AP44" s="12"/>
      <c r="AQ44" s="12"/>
      <c r="AR44" s="12"/>
      <c r="AU44" s="14"/>
      <c r="AV44" s="14"/>
    </row>
    <row r="45" spans="1:48" ht="15" customHeight="1" x14ac:dyDescent="0.25">
      <c r="A45" s="55" t="str">
        <f>Translation!B58</f>
        <v>Im Übrigen müssen die lichten Masse eben und rechtwinklig sein.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T45" s="56" t="str">
        <f>Translation!B6</f>
        <v>Innenansicht</v>
      </c>
      <c r="U45" s="56"/>
      <c r="V45" s="56"/>
      <c r="W45" s="56"/>
      <c r="X45" s="56"/>
      <c r="Y45" s="56"/>
      <c r="Z45" s="56"/>
      <c r="AA45" s="56"/>
      <c r="AB45" s="56"/>
      <c r="AC45" s="56"/>
      <c r="AJ45" s="14"/>
      <c r="AK45" s="57" t="str">
        <f>Translation!B141</f>
        <v>Position:</v>
      </c>
      <c r="AL45" s="57"/>
      <c r="AM45" s="57"/>
      <c r="AN45" s="57"/>
      <c r="AO45" s="53"/>
      <c r="AP45" s="53"/>
      <c r="AQ45" s="53"/>
      <c r="AR45" s="53"/>
      <c r="AS45" s="53"/>
      <c r="AT45" s="53"/>
      <c r="AU45" s="53"/>
    </row>
    <row r="46" spans="1:48" ht="15" customHeight="1" x14ac:dyDescent="0.25">
      <c r="T46" s="56"/>
      <c r="U46" s="56"/>
      <c r="V46" s="56"/>
      <c r="W46" s="56"/>
      <c r="X46" s="56"/>
      <c r="Y46" s="56"/>
      <c r="Z46" s="56"/>
      <c r="AA46" s="56"/>
      <c r="AB46" s="56"/>
      <c r="AC46" s="56"/>
      <c r="AJ46" s="14"/>
      <c r="AK46" s="57"/>
      <c r="AL46" s="57"/>
      <c r="AM46" s="57"/>
      <c r="AN46" s="57"/>
      <c r="AO46" s="53"/>
      <c r="AP46" s="53"/>
      <c r="AQ46" s="53"/>
      <c r="AR46" s="53"/>
      <c r="AS46" s="53"/>
      <c r="AT46" s="53"/>
      <c r="AU46" s="53"/>
    </row>
    <row r="47" spans="1:48" ht="15" customHeight="1" x14ac:dyDescent="0.25">
      <c r="A47" s="39" t="str">
        <f>Translation!B62</f>
        <v>Masse in mm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50"/>
      <c r="AM47" s="14"/>
    </row>
    <row r="48" spans="1:48" ht="15" customHeight="1" x14ac:dyDescent="0.25">
      <c r="A48" s="15" t="s">
        <v>15</v>
      </c>
      <c r="B48" s="39" t="str">
        <f>Translation!B63</f>
        <v>lichte Breite</v>
      </c>
      <c r="C48" s="34"/>
      <c r="D48" s="34"/>
      <c r="E48" s="34"/>
      <c r="F48" s="34"/>
      <c r="G48" s="34"/>
      <c r="H48" s="34"/>
      <c r="I48" s="34"/>
      <c r="J48" s="34"/>
      <c r="K48" s="34"/>
      <c r="L48" s="31"/>
      <c r="M48" s="31"/>
      <c r="N48" s="32" t="str">
        <f>IF(U3="","",U3)</f>
        <v/>
      </c>
      <c r="O48" s="33"/>
      <c r="Z48" s="16"/>
      <c r="AA48" s="16"/>
      <c r="AB48" s="16"/>
      <c r="AC48" s="16"/>
      <c r="AD48" s="16"/>
      <c r="AE48" s="16"/>
      <c r="AF48" s="16"/>
      <c r="AG48" s="16"/>
      <c r="AH48" s="16"/>
      <c r="AL48" s="14"/>
      <c r="AM48" s="14"/>
      <c r="AP48" s="51" t="str">
        <f>Translation!B96</f>
        <v>Änderungsdatum</v>
      </c>
      <c r="AQ48" s="51"/>
      <c r="AR48" s="51"/>
      <c r="AS48" s="51"/>
    </row>
    <row r="49" spans="1:57" ht="15" customHeight="1" x14ac:dyDescent="0.25">
      <c r="A49" s="17" t="s">
        <v>16</v>
      </c>
      <c r="B49" s="39" t="str">
        <f>Translation!B64</f>
        <v>lichte Höhe</v>
      </c>
      <c r="C49" s="34"/>
      <c r="D49" s="34"/>
      <c r="E49" s="34"/>
      <c r="F49" s="34"/>
      <c r="G49" s="34"/>
      <c r="H49" s="34"/>
      <c r="I49" s="34"/>
      <c r="J49" s="34"/>
      <c r="K49" s="34"/>
      <c r="L49" s="31"/>
      <c r="M49" s="31"/>
      <c r="N49" s="32" t="str">
        <f>IF(U5="","",U5)</f>
        <v/>
      </c>
      <c r="O49" s="33"/>
      <c r="Z49" s="52" t="s">
        <v>17</v>
      </c>
      <c r="AA49" s="52"/>
      <c r="AB49" s="14"/>
      <c r="AC49" s="14"/>
      <c r="AD49" s="14"/>
      <c r="AE49" s="14"/>
      <c r="AF49" s="14"/>
      <c r="AG49" s="14"/>
      <c r="AH49" s="14"/>
      <c r="AL49" s="14"/>
      <c r="AP49" s="51"/>
      <c r="AQ49" s="51"/>
      <c r="AR49" s="51"/>
      <c r="AS49" s="51"/>
      <c r="AT49" s="46" t="str">
        <f>Translation!B98</f>
        <v>Format:</v>
      </c>
      <c r="AU49" s="46"/>
    </row>
    <row r="50" spans="1:57" ht="15" customHeight="1" x14ac:dyDescent="0.25">
      <c r="A50" s="17" t="s">
        <v>18</v>
      </c>
      <c r="B50" s="39" t="str">
        <f>Translation!B67</f>
        <v>Freiraum über Sturz</v>
      </c>
      <c r="C50" s="34"/>
      <c r="D50" s="34"/>
      <c r="E50" s="34"/>
      <c r="F50" s="34"/>
      <c r="G50" s="34"/>
      <c r="H50" s="34"/>
      <c r="I50" s="34"/>
      <c r="J50" s="34"/>
      <c r="K50" s="34"/>
      <c r="L50" s="31"/>
      <c r="M50" s="31"/>
      <c r="N50" s="32">
        <f>U7</f>
        <v>0</v>
      </c>
      <c r="O50" s="33"/>
      <c r="Q50" s="45" t="str">
        <f>Translation!B39</f>
        <v>benötigter Freiraum</v>
      </c>
      <c r="R50" s="45"/>
      <c r="S50" s="45"/>
      <c r="T50" s="45"/>
      <c r="U50" s="45"/>
      <c r="V50" s="45"/>
      <c r="W50" s="45"/>
      <c r="X50" s="45"/>
      <c r="Z50" s="52"/>
      <c r="AA50" s="52"/>
      <c r="AB50" s="48" t="str">
        <f>Translation!B26</f>
        <v>Vorbereitungen und Arbeiten die vom Auftraggeber zu erbringen sind, außer bei schriftlicher Vereinbarung im Voraus.</v>
      </c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P50" s="49">
        <v>45435</v>
      </c>
      <c r="AQ50" s="49"/>
      <c r="AR50" s="49"/>
      <c r="AS50" s="14"/>
      <c r="AT50" s="14" t="s">
        <v>19</v>
      </c>
      <c r="AU50" s="14"/>
    </row>
    <row r="51" spans="1:57" ht="15" customHeight="1" x14ac:dyDescent="0.25">
      <c r="A51" s="18" t="s">
        <v>20</v>
      </c>
      <c r="B51" s="39" t="str">
        <f>Translation!B65</f>
        <v>Höhe der Führung</v>
      </c>
      <c r="C51" s="34"/>
      <c r="D51" s="34"/>
      <c r="E51" s="34"/>
      <c r="F51" s="34"/>
      <c r="G51" s="34"/>
      <c r="H51" s="34"/>
      <c r="I51" s="34"/>
      <c r="J51" s="34"/>
      <c r="K51" s="34"/>
      <c r="L51" s="31" t="s">
        <v>21</v>
      </c>
      <c r="M51" s="31"/>
      <c r="N51" s="32">
        <f>U7-420</f>
        <v>-420</v>
      </c>
      <c r="O51" s="33"/>
      <c r="Q51" s="45"/>
      <c r="R51" s="45"/>
      <c r="S51" s="45"/>
      <c r="T51" s="45"/>
      <c r="U51" s="45"/>
      <c r="V51" s="45"/>
      <c r="W51" s="45"/>
      <c r="X51" s="45"/>
      <c r="Z51" s="52"/>
      <c r="AA51" s="52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Q51" s="14"/>
      <c r="AR51" s="14"/>
      <c r="AS51" s="14"/>
      <c r="AT51" s="14"/>
      <c r="AU51" s="14"/>
      <c r="AV51" s="14"/>
    </row>
    <row r="52" spans="1:57" ht="15" customHeight="1" x14ac:dyDescent="0.25">
      <c r="A52" s="17" t="s">
        <v>22</v>
      </c>
      <c r="B52" s="39" t="str">
        <f>Translation!B86</f>
        <v>Mitte Achse zum Sturz</v>
      </c>
      <c r="C52" s="34"/>
      <c r="D52" s="34"/>
      <c r="E52" s="34"/>
      <c r="F52" s="34"/>
      <c r="G52" s="34"/>
      <c r="H52" s="34"/>
      <c r="I52" s="34"/>
      <c r="J52" s="34"/>
      <c r="K52" s="34"/>
      <c r="L52" s="31" t="s">
        <v>23</v>
      </c>
      <c r="M52" s="31"/>
      <c r="N52" s="32">
        <f>N51+260</f>
        <v>-160</v>
      </c>
      <c r="O52" s="33"/>
      <c r="Z52" s="52"/>
      <c r="AA52" s="52"/>
      <c r="AB52" s="40" t="str">
        <f>Translation!B29</f>
        <v>Ein stählerner Montagerahmen zur Befestigung der vertikalen Laufschienen und des Federpakets bei nicht tragfähigen Flächen wie z.b. Porenbeton, Gasbeton, Isolationspanelen u.s.w..</v>
      </c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P52" s="46" t="str">
        <f>Translation!B103</f>
        <v>Version:</v>
      </c>
      <c r="AQ52" s="46"/>
      <c r="AR52" s="14"/>
      <c r="AS52" s="14"/>
      <c r="AT52" s="14"/>
      <c r="AU52" s="14"/>
    </row>
    <row r="53" spans="1:57" ht="15" customHeight="1" x14ac:dyDescent="0.25">
      <c r="A53" s="17" t="s">
        <v>24</v>
      </c>
      <c r="B53" s="39" t="str">
        <f>Translation!B69</f>
        <v>Freiraum links</v>
      </c>
      <c r="C53" s="34"/>
      <c r="D53" s="34"/>
      <c r="E53" s="34"/>
      <c r="F53" s="34"/>
      <c r="G53" s="34"/>
      <c r="H53" s="34"/>
      <c r="I53" s="34"/>
      <c r="J53" s="34"/>
      <c r="K53" s="34"/>
      <c r="L53" s="31"/>
      <c r="M53" s="31"/>
      <c r="N53" s="32" t="str">
        <f>IF(U10=Translation!B117,"200",IF(U10=Translation!B116,"400","0"))</f>
        <v>0</v>
      </c>
      <c r="O53" s="33"/>
      <c r="Z53" s="52"/>
      <c r="AA53" s="52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P53" s="47">
        <v>2421</v>
      </c>
      <c r="AQ53" s="47"/>
      <c r="AR53" s="14"/>
      <c r="AS53" s="14"/>
      <c r="AT53" s="14"/>
      <c r="AU53" s="14"/>
    </row>
    <row r="54" spans="1:57" ht="15" customHeight="1" x14ac:dyDescent="0.25">
      <c r="A54" s="17" t="s">
        <v>25</v>
      </c>
      <c r="B54" s="39" t="str">
        <f>Translation!B70</f>
        <v>Freiraum rechts</v>
      </c>
      <c r="C54" s="34"/>
      <c r="D54" s="34"/>
      <c r="E54" s="34"/>
      <c r="F54" s="34"/>
      <c r="G54" s="34"/>
      <c r="H54" s="34"/>
      <c r="I54" s="34"/>
      <c r="J54" s="34"/>
      <c r="K54" s="34"/>
      <c r="L54" s="31"/>
      <c r="M54" s="31"/>
      <c r="N54" s="32" t="str">
        <f>IF(U10=Translation!B117,"400",IF(U10=Translation!B116,"200","0"))</f>
        <v>0</v>
      </c>
      <c r="O54" s="33"/>
      <c r="Q54" s="45" t="str">
        <f>Translation!B37</f>
        <v>benötigter Montageflächen</v>
      </c>
      <c r="R54" s="45"/>
      <c r="S54" s="45"/>
      <c r="T54" s="45"/>
      <c r="U54" s="45"/>
      <c r="V54" s="45"/>
      <c r="W54" s="45"/>
      <c r="X54" s="45"/>
      <c r="Z54" s="52"/>
      <c r="AA54" s="52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P54" s="14"/>
      <c r="AR54" s="14"/>
      <c r="AS54" s="14"/>
      <c r="AT54" s="14"/>
      <c r="AU54" s="14"/>
    </row>
    <row r="55" spans="1:57" ht="15" customHeight="1" x14ac:dyDescent="0.25">
      <c r="A55" s="17" t="s">
        <v>26</v>
      </c>
      <c r="B55" s="39" t="str">
        <f>Translation!B71</f>
        <v>Einbautiefe</v>
      </c>
      <c r="C55" s="34"/>
      <c r="D55" s="34"/>
      <c r="E55" s="34"/>
      <c r="F55" s="34"/>
      <c r="G55" s="34"/>
      <c r="H55" s="34"/>
      <c r="I55" s="34"/>
      <c r="J55" s="34"/>
      <c r="K55" s="34"/>
      <c r="L55" s="31" t="s">
        <v>27</v>
      </c>
      <c r="M55" s="31"/>
      <c r="N55" s="32" t="str">
        <f>IF(U5="","",U5-N51+1250)</f>
        <v/>
      </c>
      <c r="O55" s="33"/>
      <c r="Q55" s="45"/>
      <c r="R55" s="45"/>
      <c r="S55" s="45"/>
      <c r="T55" s="45"/>
      <c r="U55" s="45"/>
      <c r="V55" s="45"/>
      <c r="W55" s="45"/>
      <c r="X55" s="45"/>
      <c r="Z55" s="52"/>
      <c r="AA55" s="52"/>
      <c r="AB55" s="40" t="str">
        <f>Translation!B31</f>
        <v>Benötigte Montageflächen und Freiräume gemäß Zeichnung.</v>
      </c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Q55" s="14"/>
      <c r="AR55" s="14"/>
      <c r="AS55" s="14"/>
      <c r="AU55" s="14"/>
    </row>
    <row r="56" spans="1:57" ht="15" customHeight="1" x14ac:dyDescent="0.25">
      <c r="A56" s="17" t="s">
        <v>28</v>
      </c>
      <c r="B56" s="39" t="str">
        <f>Translation!B72</f>
        <v>1. Aufhängepunkt</v>
      </c>
      <c r="C56" s="34"/>
      <c r="D56" s="34"/>
      <c r="E56" s="34"/>
      <c r="F56" s="34"/>
      <c r="G56" s="34"/>
      <c r="H56" s="34"/>
      <c r="I56" s="34"/>
      <c r="J56" s="34"/>
      <c r="K56" s="34"/>
      <c r="L56" s="31"/>
      <c r="M56" s="31"/>
      <c r="N56" s="32">
        <f>IF(N55&gt;1400,700,0)</f>
        <v>700</v>
      </c>
      <c r="O56" s="33"/>
      <c r="Z56" s="52"/>
      <c r="AA56" s="52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P56" s="14"/>
      <c r="AQ56" s="14"/>
      <c r="AR56" s="14"/>
      <c r="AS56" s="14"/>
      <c r="AU56" s="14"/>
    </row>
    <row r="57" spans="1:57" ht="15" customHeight="1" x14ac:dyDescent="0.25">
      <c r="A57" s="17" t="s">
        <v>29</v>
      </c>
      <c r="B57" s="39" t="str">
        <f>Translation!B73</f>
        <v>2. Aufhängepunkt</v>
      </c>
      <c r="C57" s="34"/>
      <c r="D57" s="34"/>
      <c r="E57" s="34"/>
      <c r="F57" s="34"/>
      <c r="G57" s="34"/>
      <c r="H57" s="34"/>
      <c r="I57" s="34"/>
      <c r="J57" s="34"/>
      <c r="K57" s="34"/>
      <c r="L57" s="41" t="str">
        <f>IF(N55&gt;4000,"1/3" &amp; " Dx","½" &amp; " Dx")</f>
        <v>1/3 Dx</v>
      </c>
      <c r="M57" s="42"/>
      <c r="N57" s="32" t="str">
        <f>IF(U5="","",IF(U5&lt;=2500,"0",IF(AND(U5&gt;2500,U5&lt;=4000),ROUND(((N55)-(N56-N59))/2,0),ROUND(((N55)-(N56-N59))/3,0))))</f>
        <v/>
      </c>
      <c r="O57" s="33"/>
      <c r="Z57" s="52"/>
      <c r="AA57" s="52"/>
      <c r="AB57" s="40" t="str">
        <f>Translation!B32</f>
        <v>Elektrisch (bei elektrisch bedienten Toren):</v>
      </c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</row>
    <row r="58" spans="1:57" ht="15" customHeight="1" x14ac:dyDescent="0.25">
      <c r="A58" s="17" t="s">
        <v>30</v>
      </c>
      <c r="B58" s="39" t="str">
        <f>Translation!B74</f>
        <v>3. Aufhängepunkt</v>
      </c>
      <c r="C58" s="34"/>
      <c r="D58" s="34"/>
      <c r="E58" s="34"/>
      <c r="F58" s="34"/>
      <c r="G58" s="34"/>
      <c r="H58" s="34"/>
      <c r="I58" s="34"/>
      <c r="J58" s="34"/>
      <c r="K58" s="34"/>
      <c r="L58" s="43"/>
      <c r="M58" s="44"/>
      <c r="N58" s="32" t="str">
        <f>IF(U5="","",IF(U5&gt;4000,ROUND(((N55)-(N56-N59))/3,0),"0"))</f>
        <v/>
      </c>
      <c r="O58" s="33"/>
      <c r="Q58" s="45" t="str">
        <f>Translation!B38</f>
        <v>Montagefläche für den Motor (wahlweise L oder R)</v>
      </c>
      <c r="R58" s="45"/>
      <c r="S58" s="45"/>
      <c r="T58" s="45"/>
      <c r="U58" s="45"/>
      <c r="V58" s="45"/>
      <c r="W58" s="45"/>
      <c r="X58" s="45"/>
      <c r="Y58" s="45"/>
      <c r="Z58" s="52"/>
      <c r="AA58" s="52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Y58" s="37"/>
      <c r="AZ58" s="38"/>
      <c r="BA58" s="38"/>
      <c r="BB58" s="38"/>
      <c r="BC58" s="38"/>
      <c r="BD58" s="38"/>
      <c r="BE58" s="38"/>
    </row>
    <row r="59" spans="1:57" ht="15" customHeight="1" x14ac:dyDescent="0.25">
      <c r="A59" s="19" t="s">
        <v>31</v>
      </c>
      <c r="B59" s="39" t="str">
        <f>Translation!B75</f>
        <v>4. Aufhängepunkt</v>
      </c>
      <c r="C59" s="34"/>
      <c r="D59" s="34"/>
      <c r="E59" s="34"/>
      <c r="F59" s="34"/>
      <c r="G59" s="34"/>
      <c r="H59" s="34"/>
      <c r="I59" s="34"/>
      <c r="J59" s="34"/>
      <c r="K59" s="34"/>
      <c r="L59" s="31"/>
      <c r="M59" s="31"/>
      <c r="N59" s="32">
        <f>300</f>
        <v>300</v>
      </c>
      <c r="O59" s="33"/>
      <c r="Q59" s="45"/>
      <c r="R59" s="45"/>
      <c r="S59" s="45"/>
      <c r="T59" s="45"/>
      <c r="U59" s="45"/>
      <c r="V59" s="45"/>
      <c r="W59" s="45"/>
      <c r="X59" s="45"/>
      <c r="Y59" s="45"/>
      <c r="Z59" s="52"/>
      <c r="AA59" s="52"/>
      <c r="AB59" s="40" t="str">
        <f>Translation!B33</f>
        <v>Industrielle Steckdose CEE 20A, 5P, 400 V, Sicherung 20A mit Schutzschalter, Stromschutz  I=30 mA.</v>
      </c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Y59" s="38"/>
      <c r="AZ59" s="38"/>
      <c r="BA59" s="38"/>
      <c r="BB59" s="38"/>
      <c r="BC59" s="38"/>
      <c r="BD59" s="38"/>
      <c r="BE59" s="38"/>
    </row>
    <row r="60" spans="1:57" ht="15" customHeight="1" x14ac:dyDescent="0.25">
      <c r="A60" s="17" t="s">
        <v>32</v>
      </c>
      <c r="B60" s="39" t="str">
        <f>Translation!B133</f>
        <v>freie Raumtiefe.</v>
      </c>
      <c r="C60" s="34"/>
      <c r="D60" s="34"/>
      <c r="E60" s="34"/>
      <c r="F60" s="34"/>
      <c r="G60" s="34"/>
      <c r="H60" s="34"/>
      <c r="I60" s="34"/>
      <c r="J60" s="34"/>
      <c r="K60" s="34"/>
      <c r="L60" s="31" t="s">
        <v>33</v>
      </c>
      <c r="M60" s="31"/>
      <c r="N60" s="32" t="str">
        <f>IF(U5="","",N55+400)</f>
        <v/>
      </c>
      <c r="O60" s="33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Y60" s="38"/>
      <c r="AZ60" s="38"/>
      <c r="BA60" s="38"/>
      <c r="BB60" s="38"/>
      <c r="BC60" s="38"/>
      <c r="BD60" s="38"/>
      <c r="BE60" s="38"/>
    </row>
    <row r="61" spans="1:57" ht="15" customHeight="1" x14ac:dyDescent="0.25">
      <c r="A61" s="17" t="s">
        <v>34</v>
      </c>
      <c r="B61" s="30" t="str">
        <f>Translation!B135</f>
        <v>Wellenachse über dem Boden</v>
      </c>
      <c r="C61" s="30"/>
      <c r="D61" s="30"/>
      <c r="E61" s="30"/>
      <c r="F61" s="30"/>
      <c r="G61" s="30"/>
      <c r="H61" s="30"/>
      <c r="I61" s="30"/>
      <c r="J61" s="30"/>
      <c r="K61" s="30"/>
      <c r="L61" s="31" t="s">
        <v>35</v>
      </c>
      <c r="M61" s="31"/>
      <c r="N61" s="32" t="str">
        <f>IF(U5="","",U5+N52)</f>
        <v/>
      </c>
      <c r="O61" s="33"/>
      <c r="AY61" s="20"/>
      <c r="AZ61" s="20"/>
      <c r="BA61" s="20"/>
      <c r="BB61" s="20"/>
      <c r="BC61" s="20"/>
      <c r="BD61" s="20"/>
      <c r="BE61" s="20"/>
    </row>
    <row r="62" spans="1:57" ht="15" customHeight="1" x14ac:dyDescent="0.25">
      <c r="A62" s="17" t="s">
        <v>36</v>
      </c>
      <c r="B62" s="34" t="str">
        <f>Translation!B115</f>
        <v>Antriebesposition</v>
      </c>
      <c r="C62" s="34"/>
      <c r="D62" s="34"/>
      <c r="E62" s="34"/>
      <c r="F62" s="34"/>
      <c r="G62" s="34"/>
      <c r="H62" s="34"/>
      <c r="I62" s="34"/>
      <c r="J62" s="34"/>
      <c r="K62" s="34"/>
      <c r="L62" s="35" t="s">
        <v>37</v>
      </c>
      <c r="M62" s="35"/>
      <c r="N62" s="35"/>
      <c r="O62" s="36"/>
    </row>
    <row r="63" spans="1:57" ht="15" customHeight="1" x14ac:dyDescent="0.25"/>
    <row r="64" spans="1:57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</sheetData>
  <sheetProtection algorithmName="SHA-512" hashValue="etzmmLAPWtHna4WwQatJSOSd6C0kzZunRkxpYWi9X0nsyuJZSmDCFM5bf5hLlQrpZkTd5gHHAP/t6+pE3RJZ6A==" saltValue="S0+x9v1E+fuhu580BUx7UQ==" spinCount="100000" sheet="1" objects="1" scenarios="1" selectLockedCells="1"/>
  <mergeCells count="121">
    <mergeCell ref="A1:O3"/>
    <mergeCell ref="AX1:BC1"/>
    <mergeCell ref="AU2:AV3"/>
    <mergeCell ref="Q3:T3"/>
    <mergeCell ref="U3:X3"/>
    <mergeCell ref="AD3:AH3"/>
    <mergeCell ref="AF14:AJ17"/>
    <mergeCell ref="V15:W16"/>
    <mergeCell ref="AC15:AC16"/>
    <mergeCell ref="A4:M4"/>
    <mergeCell ref="Q5:T5"/>
    <mergeCell ref="U5:X5"/>
    <mergeCell ref="Q7:T8"/>
    <mergeCell ref="U7:X8"/>
    <mergeCell ref="E9:F10"/>
    <mergeCell ref="Q10:T11"/>
    <mergeCell ref="U10:X11"/>
    <mergeCell ref="E11:F11"/>
    <mergeCell ref="A17:B19"/>
    <mergeCell ref="M18:M22"/>
    <mergeCell ref="N18:N22"/>
    <mergeCell ref="O18:O22"/>
    <mergeCell ref="I19:I20"/>
    <mergeCell ref="R19:R21"/>
    <mergeCell ref="B22:C24"/>
    <mergeCell ref="E12:F13"/>
    <mergeCell ref="G13:H13"/>
    <mergeCell ref="I13:J13"/>
    <mergeCell ref="H27:H30"/>
    <mergeCell ref="O27:O30"/>
    <mergeCell ref="R27:R30"/>
    <mergeCell ref="S27:S30"/>
    <mergeCell ref="AF29:AM29"/>
    <mergeCell ref="AS30:AW32"/>
    <mergeCell ref="S19:S20"/>
    <mergeCell ref="AD19:AD20"/>
    <mergeCell ref="F20:G21"/>
    <mergeCell ref="AF20:AM21"/>
    <mergeCell ref="AS20:AW21"/>
    <mergeCell ref="I21:J22"/>
    <mergeCell ref="AF31:AM33"/>
    <mergeCell ref="AD34:AD37"/>
    <mergeCell ref="AJ36:AJ37"/>
    <mergeCell ref="V38:V39"/>
    <mergeCell ref="AB38:AB39"/>
    <mergeCell ref="AO38:AR38"/>
    <mergeCell ref="W23:X24"/>
    <mergeCell ref="AF24:AM24"/>
    <mergeCell ref="AS25:AW26"/>
    <mergeCell ref="AF26:AM28"/>
    <mergeCell ref="AO42:AU43"/>
    <mergeCell ref="A43:O44"/>
    <mergeCell ref="A45:O45"/>
    <mergeCell ref="T45:AC46"/>
    <mergeCell ref="AK45:AN46"/>
    <mergeCell ref="AO45:AU46"/>
    <mergeCell ref="K39:K40"/>
    <mergeCell ref="S39:T40"/>
    <mergeCell ref="X39:Y40"/>
    <mergeCell ref="AD39:AE40"/>
    <mergeCell ref="A42:O42"/>
    <mergeCell ref="AK42:AN43"/>
    <mergeCell ref="A47:O47"/>
    <mergeCell ref="B48:K48"/>
    <mergeCell ref="L48:M48"/>
    <mergeCell ref="N48:O48"/>
    <mergeCell ref="AP48:AS49"/>
    <mergeCell ref="B49:K49"/>
    <mergeCell ref="L49:M49"/>
    <mergeCell ref="N49:O49"/>
    <mergeCell ref="Z49:AA59"/>
    <mergeCell ref="B52:K52"/>
    <mergeCell ref="AT49:AU49"/>
    <mergeCell ref="B50:K50"/>
    <mergeCell ref="L50:M50"/>
    <mergeCell ref="N50:O50"/>
    <mergeCell ref="Q50:X51"/>
    <mergeCell ref="AB50:AM51"/>
    <mergeCell ref="AP50:AR50"/>
    <mergeCell ref="B51:K51"/>
    <mergeCell ref="L51:M51"/>
    <mergeCell ref="N51:O51"/>
    <mergeCell ref="L52:M52"/>
    <mergeCell ref="N52:O52"/>
    <mergeCell ref="AB52:AM54"/>
    <mergeCell ref="AP52:AQ52"/>
    <mergeCell ref="B53:K53"/>
    <mergeCell ref="L53:M53"/>
    <mergeCell ref="N53:O53"/>
    <mergeCell ref="AP53:AQ53"/>
    <mergeCell ref="B54:K54"/>
    <mergeCell ref="L54:M54"/>
    <mergeCell ref="B57:K57"/>
    <mergeCell ref="L57:M58"/>
    <mergeCell ref="N57:O57"/>
    <mergeCell ref="AB57:AM58"/>
    <mergeCell ref="B58:K58"/>
    <mergeCell ref="N58:O58"/>
    <mergeCell ref="Q58:Y59"/>
    <mergeCell ref="N54:O54"/>
    <mergeCell ref="Q54:X55"/>
    <mergeCell ref="B55:K55"/>
    <mergeCell ref="L55:M55"/>
    <mergeCell ref="N55:O55"/>
    <mergeCell ref="AB55:AM56"/>
    <mergeCell ref="B56:K56"/>
    <mergeCell ref="L56:M56"/>
    <mergeCell ref="N56:O56"/>
    <mergeCell ref="B61:K61"/>
    <mergeCell ref="L61:M61"/>
    <mergeCell ref="N61:O61"/>
    <mergeCell ref="B62:K62"/>
    <mergeCell ref="L62:O62"/>
    <mergeCell ref="AY58:BE60"/>
    <mergeCell ref="B59:K59"/>
    <mergeCell ref="L59:M59"/>
    <mergeCell ref="N59:O59"/>
    <mergeCell ref="AB59:AM60"/>
    <mergeCell ref="B60:K60"/>
    <mergeCell ref="L60:M60"/>
    <mergeCell ref="N60:O60"/>
  </mergeCells>
  <dataValidations count="3">
    <dataValidation type="custom" allowBlank="1" showInputMessage="1" showErrorMessage="1" sqref="U7:X8" xr:uid="{A3E02C93-9815-44BD-8EE6-8996F256595C}">
      <formula1>IF(AND(U7&gt;609,(U5+U7)&gt;3359),U7,"CHYBA")</formula1>
    </dataValidation>
    <dataValidation type="whole" allowBlank="1" showInputMessage="1" showErrorMessage="1" errorTitle="Max. W = 5000 mm" sqref="U5:X5" xr:uid="{7E8A4363-7CEF-4DC4-AE3E-B8DF035F71FF}">
      <formula1>2500</formula1>
      <formula2>5000</formula2>
    </dataValidation>
    <dataValidation type="whole" allowBlank="1" showInputMessage="1" showErrorMessage="1" sqref="U3:X3" xr:uid="{F8944CDC-4E2A-4E51-8898-A4B5377FA655}">
      <formula1>1800</formula1>
      <formula2>5000</formula2>
    </dataValidation>
  </dataValidations>
  <pageMargins left="0" right="0" top="0" bottom="0" header="0" footer="0"/>
  <pageSetup paperSize="9" scale="59" orientation="landscape" r:id="rId1"/>
  <colBreaks count="1" manualBreakCount="1">
    <brk id="4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517A127-C53E-4B22-A6B6-8248CB1D7081}">
          <x14:formula1>
            <xm:f>Translation!$B$116:$B$117</xm:f>
          </x14:formula1>
          <xm:sqref>U10:X11</xm:sqref>
        </x14:dataValidation>
        <x14:dataValidation type="list" allowBlank="1" showInputMessage="1" showErrorMessage="1" xr:uid="{9AC7FF56-8547-42B1-861B-B63B5F2E4BD7}">
          <x14:formula1>
            <xm:f>Pomoc!$B$4:$B$12</xm:f>
          </x14:formula1>
          <xm:sqref>AU2:AV3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CBD96-B5F5-4343-9BF5-5B0A108BC9B2}">
  <sheetPr codeName="List5">
    <tabColor theme="9" tint="-0.249977111117893"/>
  </sheetPr>
  <dimension ref="C1:T243"/>
  <sheetViews>
    <sheetView showGridLines="0" view="pageBreakPreview" zoomScaleNormal="70" zoomScaleSheetLayoutView="100" workbookViewId="0">
      <selection activeCell="C12" sqref="C12:C28"/>
    </sheetView>
  </sheetViews>
  <sheetFormatPr baseColWidth="10" defaultColWidth="9.140625" defaultRowHeight="15" x14ac:dyDescent="0.25"/>
  <cols>
    <col min="1" max="73" width="4.7109375" customWidth="1"/>
  </cols>
  <sheetData>
    <row r="1" spans="3:18" x14ac:dyDescent="0.25">
      <c r="F1" s="57">
        <f>HL!V15</f>
        <v>120</v>
      </c>
      <c r="G1" s="57"/>
      <c r="O1" s="59">
        <f>HL!AC15</f>
        <v>450</v>
      </c>
      <c r="P1" s="59"/>
    </row>
    <row r="2" spans="3:18" ht="15" customHeight="1" x14ac:dyDescent="0.25">
      <c r="F2" s="57"/>
      <c r="G2" s="57"/>
      <c r="O2" s="59"/>
      <c r="P2" s="59"/>
    </row>
    <row r="3" spans="3:18" ht="15" customHeight="1" x14ac:dyDescent="0.25"/>
    <row r="4" spans="3:18" ht="15" customHeight="1" x14ac:dyDescent="0.25"/>
    <row r="5" spans="3:18" ht="15" customHeight="1" x14ac:dyDescent="0.25"/>
    <row r="6" spans="3:18" ht="15" customHeight="1" x14ac:dyDescent="0.25">
      <c r="C6" s="63" t="str">
        <f>IF(HL!U7="","A","A ="&amp;(HL!U7-160))</f>
        <v>A</v>
      </c>
      <c r="Q6" s="70">
        <f>HL!AD19</f>
        <v>160</v>
      </c>
      <c r="R6" s="70"/>
    </row>
    <row r="7" spans="3:18" ht="15" customHeight="1" x14ac:dyDescent="0.25">
      <c r="C7" s="63"/>
      <c r="Q7" s="70"/>
      <c r="R7" s="70"/>
    </row>
    <row r="8" spans="3:18" ht="15" customHeight="1" x14ac:dyDescent="0.25">
      <c r="C8" s="63"/>
    </row>
    <row r="9" spans="3:18" ht="15" customHeight="1" x14ac:dyDescent="0.25"/>
    <row r="10" spans="3:18" ht="15" customHeight="1" x14ac:dyDescent="0.25"/>
    <row r="11" spans="3:18" ht="15" customHeight="1" x14ac:dyDescent="0.25"/>
    <row r="12" spans="3:18" ht="15" customHeight="1" x14ac:dyDescent="0.25">
      <c r="C12" s="70" t="str">
        <f xml:space="preserve"> "H = " &amp; HL!U5</f>
        <v xml:space="preserve">H = </v>
      </c>
      <c r="H12" s="72">
        <f>HL!W23</f>
        <v>80</v>
      </c>
    </row>
    <row r="13" spans="3:18" ht="15" customHeight="1" x14ac:dyDescent="0.25">
      <c r="C13" s="70"/>
      <c r="H13" s="72"/>
    </row>
    <row r="14" spans="3:18" ht="15" customHeight="1" x14ac:dyDescent="0.25">
      <c r="C14" s="70"/>
    </row>
    <row r="15" spans="3:18" ht="15" customHeight="1" x14ac:dyDescent="0.25">
      <c r="C15" s="70"/>
    </row>
    <row r="16" spans="3:18" ht="15" customHeight="1" x14ac:dyDescent="0.25">
      <c r="C16" s="70"/>
    </row>
    <row r="17" spans="3:17" ht="15" customHeight="1" x14ac:dyDescent="0.25">
      <c r="C17" s="70"/>
    </row>
    <row r="18" spans="3:17" ht="15" customHeight="1" x14ac:dyDescent="0.25">
      <c r="C18" s="70"/>
    </row>
    <row r="19" spans="3:17" ht="15" customHeight="1" x14ac:dyDescent="0.25">
      <c r="C19" s="70"/>
    </row>
    <row r="20" spans="3:17" ht="15" customHeight="1" x14ac:dyDescent="0.25">
      <c r="C20" s="70"/>
      <c r="M20" s="5" t="s">
        <v>38</v>
      </c>
      <c r="Q20" s="2" t="s">
        <v>38</v>
      </c>
    </row>
    <row r="21" spans="3:17" ht="15" customHeight="1" x14ac:dyDescent="0.25">
      <c r="C21" s="70"/>
    </row>
    <row r="22" spans="3:17" ht="15" customHeight="1" x14ac:dyDescent="0.25">
      <c r="C22" s="70"/>
    </row>
    <row r="23" spans="3:17" ht="15" customHeight="1" x14ac:dyDescent="0.25">
      <c r="C23" s="70"/>
    </row>
    <row r="24" spans="3:17" ht="15" customHeight="1" x14ac:dyDescent="0.25">
      <c r="C24" s="70"/>
    </row>
    <row r="25" spans="3:17" ht="15" customHeight="1" x14ac:dyDescent="0.25">
      <c r="C25" s="70"/>
    </row>
    <row r="26" spans="3:17" ht="15" customHeight="1" x14ac:dyDescent="0.25">
      <c r="C26" s="70"/>
    </row>
    <row r="27" spans="3:17" ht="15" customHeight="1" x14ac:dyDescent="0.25">
      <c r="C27" s="70"/>
    </row>
    <row r="28" spans="3:17" ht="15" customHeight="1" x14ac:dyDescent="0.25">
      <c r="C28" s="70"/>
      <c r="F28" s="65" t="str">
        <f xml:space="preserve"> "W = " &amp; HL!U3</f>
        <v xml:space="preserve">W = </v>
      </c>
      <c r="G28" s="65"/>
      <c r="H28" s="65"/>
      <c r="I28" s="65"/>
      <c r="J28" s="65"/>
      <c r="K28" s="65"/>
      <c r="L28" s="65"/>
      <c r="M28" s="65"/>
      <c r="N28" s="65"/>
      <c r="O28" s="65"/>
    </row>
    <row r="29" spans="3:17" ht="15" customHeight="1" x14ac:dyDescent="0.25">
      <c r="G29" s="85">
        <f>HL!V38</f>
        <v>100</v>
      </c>
      <c r="H29" s="85"/>
      <c r="M29" s="57">
        <f>HL!AB38</f>
        <v>100</v>
      </c>
      <c r="N29" s="57"/>
    </row>
    <row r="30" spans="3:17" ht="15" customHeight="1" x14ac:dyDescent="0.25">
      <c r="G30" s="85"/>
      <c r="H30" s="85"/>
      <c r="M30" s="57"/>
      <c r="N30" s="57"/>
    </row>
    <row r="31" spans="3:17" ht="15" customHeight="1" x14ac:dyDescent="0.25"/>
    <row r="32" spans="3:17" ht="15" customHeight="1" x14ac:dyDescent="0.25">
      <c r="I32" s="86" t="s">
        <v>39</v>
      </c>
      <c r="J32" s="86"/>
    </row>
    <row r="33" spans="6:20" ht="15" customHeight="1" x14ac:dyDescent="0.25">
      <c r="I33" s="86"/>
      <c r="J33" s="86"/>
    </row>
    <row r="34" spans="6:20" ht="15" customHeight="1" x14ac:dyDescent="0.25">
      <c r="F34" s="66" t="s">
        <v>40</v>
      </c>
      <c r="G34" s="66"/>
      <c r="H34" s="66"/>
    </row>
    <row r="35" spans="6:20" ht="15" customHeight="1" x14ac:dyDescent="0.25"/>
    <row r="36" spans="6:20" ht="15" customHeight="1" x14ac:dyDescent="0.25"/>
    <row r="37" spans="6:20" ht="15" customHeight="1" x14ac:dyDescent="0.25"/>
    <row r="38" spans="6:20" ht="15" customHeight="1" x14ac:dyDescent="0.25"/>
    <row r="39" spans="6:20" ht="15" customHeight="1" x14ac:dyDescent="0.25"/>
    <row r="40" spans="6:20" ht="15" customHeight="1" x14ac:dyDescent="0.25">
      <c r="G40" s="87" t="str">
        <f>Translation!B138</f>
        <v xml:space="preserve"> Höhergeführter Beschlag (HL)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6:20" ht="15" customHeight="1" x14ac:dyDescent="0.25"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6:20" ht="15" customHeight="1" x14ac:dyDescent="0.25"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6:20" ht="15" customHeight="1" x14ac:dyDescent="0.25">
      <c r="G43" s="83" t="str">
        <f>Translation!B115</f>
        <v>Antriebesposition</v>
      </c>
      <c r="H43" s="83"/>
      <c r="I43" s="83"/>
      <c r="J43" s="83"/>
      <c r="K43" s="83"/>
      <c r="L43" s="88" t="str">
        <f>Translation!B117</f>
        <v>Auf der rechten Seiten</v>
      </c>
      <c r="M43" s="89"/>
      <c r="N43" s="89"/>
      <c r="O43" s="89"/>
      <c r="P43" s="90"/>
      <c r="Q43" s="84"/>
      <c r="R43" s="84"/>
      <c r="S43" s="84"/>
      <c r="T43" s="84"/>
    </row>
    <row r="44" spans="6:20" ht="15" customHeight="1" x14ac:dyDescent="0.25">
      <c r="G44" s="83"/>
      <c r="H44" s="83"/>
      <c r="I44" s="83"/>
      <c r="J44" s="83"/>
      <c r="K44" s="83"/>
      <c r="L44" s="91"/>
      <c r="M44" s="92"/>
      <c r="N44" s="92"/>
      <c r="O44" s="92"/>
      <c r="P44" s="93"/>
      <c r="Q44" s="84"/>
      <c r="R44" s="84"/>
      <c r="S44" s="84"/>
      <c r="T44" s="84"/>
    </row>
    <row r="45" spans="6:20" ht="15" customHeight="1" x14ac:dyDescent="0.25">
      <c r="G45" s="83" t="str">
        <f>Translation!B89</f>
        <v>aufgestellt:</v>
      </c>
      <c r="H45" s="83"/>
      <c r="I45" s="83"/>
      <c r="J45" s="83"/>
      <c r="K45" s="83"/>
      <c r="L45" s="84"/>
      <c r="M45" s="84"/>
      <c r="N45" s="84"/>
      <c r="O45" s="84"/>
      <c r="P45" s="84"/>
      <c r="Q45" s="84"/>
      <c r="R45" s="84"/>
      <c r="S45" s="84"/>
      <c r="T45" s="84"/>
    </row>
    <row r="46" spans="6:20" ht="15" customHeight="1" x14ac:dyDescent="0.25">
      <c r="G46" s="83"/>
      <c r="H46" s="83"/>
      <c r="I46" s="83"/>
      <c r="J46" s="83"/>
      <c r="K46" s="83"/>
      <c r="L46" s="84"/>
      <c r="M46" s="84"/>
      <c r="N46" s="84"/>
      <c r="O46" s="84"/>
      <c r="P46" s="84"/>
      <c r="Q46" s="84"/>
      <c r="R46" s="84"/>
      <c r="S46" s="84"/>
      <c r="T46" s="84"/>
    </row>
    <row r="47" spans="6:20" ht="15" customHeight="1" x14ac:dyDescent="0.25">
      <c r="G47" s="83" t="str">
        <f>Translation!B91</f>
        <v>bereinigt:</v>
      </c>
      <c r="H47" s="83"/>
      <c r="I47" s="83"/>
      <c r="J47" s="83"/>
      <c r="K47" s="83"/>
      <c r="L47" s="84"/>
      <c r="M47" s="84"/>
      <c r="N47" s="84"/>
      <c r="O47" s="84"/>
      <c r="P47" s="84"/>
      <c r="Q47" s="84"/>
      <c r="R47" s="84"/>
      <c r="S47" s="84"/>
      <c r="T47" s="84"/>
    </row>
    <row r="48" spans="6:20" ht="15" customHeight="1" x14ac:dyDescent="0.25">
      <c r="G48" s="83"/>
      <c r="H48" s="83"/>
      <c r="I48" s="83"/>
      <c r="J48" s="83"/>
      <c r="K48" s="83"/>
      <c r="L48" s="84"/>
      <c r="M48" s="84"/>
      <c r="N48" s="84"/>
      <c r="O48" s="84"/>
      <c r="P48" s="84"/>
      <c r="Q48" s="84"/>
      <c r="R48" s="84"/>
      <c r="S48" s="84"/>
      <c r="T48" s="84"/>
    </row>
    <row r="49" spans="7:20" ht="15" customHeight="1" x14ac:dyDescent="0.25">
      <c r="G49" s="83" t="str">
        <f>Translation!B96</f>
        <v>Änderungsdatum</v>
      </c>
      <c r="H49" s="83"/>
      <c r="I49" s="83"/>
      <c r="J49" s="83"/>
      <c r="K49" s="83"/>
      <c r="L49" s="84"/>
      <c r="M49" s="84"/>
      <c r="N49" s="84"/>
      <c r="O49" s="84"/>
      <c r="P49" s="84"/>
      <c r="Q49" s="84"/>
      <c r="R49" s="84"/>
      <c r="S49" s="84"/>
      <c r="T49" s="84"/>
    </row>
    <row r="50" spans="7:20" ht="15" customHeight="1" x14ac:dyDescent="0.25">
      <c r="G50" s="83"/>
      <c r="H50" s="83"/>
      <c r="I50" s="83"/>
      <c r="J50" s="83"/>
      <c r="K50" s="83"/>
      <c r="L50" s="84"/>
      <c r="M50" s="84"/>
      <c r="N50" s="84"/>
      <c r="O50" s="84"/>
      <c r="P50" s="84"/>
      <c r="Q50" s="84"/>
      <c r="R50" s="84"/>
      <c r="S50" s="84"/>
      <c r="T50" s="84"/>
    </row>
    <row r="51" spans="7:20" ht="15" customHeight="1" x14ac:dyDescent="0.25"/>
    <row r="52" spans="7:20" ht="15" customHeight="1" x14ac:dyDescent="0.25"/>
    <row r="53" spans="7:20" ht="15" customHeight="1" x14ac:dyDescent="0.25"/>
    <row r="54" spans="7:20" ht="15" customHeight="1" x14ac:dyDescent="0.25"/>
    <row r="55" spans="7:20" ht="15" customHeight="1" x14ac:dyDescent="0.25"/>
    <row r="56" spans="7:20" ht="15" customHeight="1" x14ac:dyDescent="0.25"/>
    <row r="57" spans="7:20" ht="15" customHeight="1" x14ac:dyDescent="0.25"/>
    <row r="58" spans="7:20" ht="15" customHeight="1" x14ac:dyDescent="0.25"/>
    <row r="59" spans="7:20" ht="15" customHeight="1" x14ac:dyDescent="0.25"/>
    <row r="60" spans="7:20" ht="15" customHeight="1" x14ac:dyDescent="0.25"/>
    <row r="61" spans="7:20" ht="15" customHeight="1" x14ac:dyDescent="0.25"/>
    <row r="62" spans="7:20" ht="15" customHeight="1" x14ac:dyDescent="0.25"/>
    <row r="63" spans="7:20" ht="15" customHeight="1" x14ac:dyDescent="0.25"/>
    <row r="64" spans="7:20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</sheetData>
  <sheetProtection selectLockedCells="1"/>
  <mergeCells count="21">
    <mergeCell ref="F1:G2"/>
    <mergeCell ref="O1:P2"/>
    <mergeCell ref="C6:C8"/>
    <mergeCell ref="Q6:R7"/>
    <mergeCell ref="C12:C28"/>
    <mergeCell ref="H12:H13"/>
    <mergeCell ref="F28:O28"/>
    <mergeCell ref="G47:K48"/>
    <mergeCell ref="L47:P48"/>
    <mergeCell ref="G49:K50"/>
    <mergeCell ref="L49:P50"/>
    <mergeCell ref="G29:H30"/>
    <mergeCell ref="M29:N30"/>
    <mergeCell ref="I32:J33"/>
    <mergeCell ref="F34:H34"/>
    <mergeCell ref="G40:T42"/>
    <mergeCell ref="G43:K44"/>
    <mergeCell ref="L43:P44"/>
    <mergeCell ref="Q43:T50"/>
    <mergeCell ref="G45:K46"/>
    <mergeCell ref="L45:P46"/>
  </mergeCells>
  <pageMargins left="0.25" right="0.25" top="0.75" bottom="0.75" header="0.3" footer="0.3"/>
  <pageSetup paperSize="9" scale="97" orientation="portrait" horizontalDpi="1200" verticalDpi="1200" r:id="rId1"/>
  <colBreaks count="1" manualBreakCount="1">
    <brk id="20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7BFC3-F972-4B03-A210-E3B4920EB972}">
  <sheetPr codeName="List6">
    <tabColor theme="9" tint="-0.249977111117893"/>
  </sheetPr>
  <dimension ref="B1:T243"/>
  <sheetViews>
    <sheetView showGridLines="0" view="pageBreakPreview" zoomScaleNormal="70" zoomScaleSheetLayoutView="100" workbookViewId="0">
      <selection activeCell="R7" sqref="R7:R9"/>
    </sheetView>
  </sheetViews>
  <sheetFormatPr baseColWidth="10" defaultColWidth="9.140625" defaultRowHeight="15" x14ac:dyDescent="0.25"/>
  <cols>
    <col min="1" max="73" width="4.7109375" customWidth="1"/>
  </cols>
  <sheetData>
    <row r="1" spans="2:18" x14ac:dyDescent="0.25">
      <c r="E1" s="59">
        <f>HL!AC15</f>
        <v>450</v>
      </c>
      <c r="F1" s="59"/>
      <c r="N1" s="59">
        <f>HL!V15</f>
        <v>120</v>
      </c>
      <c r="O1" s="59"/>
    </row>
    <row r="2" spans="2:18" ht="15" customHeight="1" x14ac:dyDescent="0.25">
      <c r="E2" s="59"/>
      <c r="F2" s="59"/>
      <c r="N2" s="59"/>
      <c r="O2" s="59"/>
    </row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>
      <c r="B6" s="70">
        <f>HL!AD19</f>
        <v>160</v>
      </c>
      <c r="C6" s="70"/>
    </row>
    <row r="7" spans="2:18" ht="15" customHeight="1" x14ac:dyDescent="0.25">
      <c r="B7" s="70"/>
      <c r="C7" s="70"/>
      <c r="R7" s="63" t="str">
        <f>IF(HL!U7="","A","A ="&amp;(HL!U7-160))</f>
        <v>A</v>
      </c>
    </row>
    <row r="8" spans="2:18" ht="15" customHeight="1" x14ac:dyDescent="0.25">
      <c r="R8" s="63"/>
    </row>
    <row r="9" spans="2:18" ht="15" customHeight="1" x14ac:dyDescent="0.25">
      <c r="R9" s="63"/>
    </row>
    <row r="10" spans="2:18" ht="15" customHeight="1" x14ac:dyDescent="0.25"/>
    <row r="11" spans="2:18" ht="15" customHeight="1" x14ac:dyDescent="0.25"/>
    <row r="12" spans="2:18" ht="15" customHeight="1" x14ac:dyDescent="0.25">
      <c r="L12" s="94">
        <f>HL!W23</f>
        <v>80</v>
      </c>
    </row>
    <row r="13" spans="2:18" ht="15" customHeight="1" x14ac:dyDescent="0.25">
      <c r="L13" s="94"/>
    </row>
    <row r="14" spans="2:18" ht="15" customHeight="1" x14ac:dyDescent="0.25"/>
    <row r="15" spans="2:18" ht="15" customHeight="1" x14ac:dyDescent="0.25"/>
    <row r="16" spans="2:18" ht="15" customHeight="1" x14ac:dyDescent="0.25"/>
    <row r="17" spans="4:18" ht="15" customHeight="1" x14ac:dyDescent="0.25">
      <c r="R17" s="70" t="str">
        <f xml:space="preserve"> "H = " &amp; HL!U5</f>
        <v xml:space="preserve">H = </v>
      </c>
    </row>
    <row r="18" spans="4:18" ht="15" customHeight="1" x14ac:dyDescent="0.25">
      <c r="R18" s="70"/>
    </row>
    <row r="19" spans="4:18" ht="15" customHeight="1" x14ac:dyDescent="0.25">
      <c r="R19" s="70"/>
    </row>
    <row r="20" spans="4:18" ht="15" customHeight="1" x14ac:dyDescent="0.25">
      <c r="D20" s="5" t="s">
        <v>38</v>
      </c>
      <c r="H20" s="2" t="s">
        <v>38</v>
      </c>
      <c r="R20" s="70"/>
    </row>
    <row r="21" spans="4:18" ht="15" customHeight="1" x14ac:dyDescent="0.25">
      <c r="R21" s="70"/>
    </row>
    <row r="22" spans="4:18" ht="15" customHeight="1" x14ac:dyDescent="0.25">
      <c r="R22" s="70"/>
    </row>
    <row r="23" spans="4:18" ht="15" customHeight="1" x14ac:dyDescent="0.25">
      <c r="R23" s="70"/>
    </row>
    <row r="24" spans="4:18" ht="15" customHeight="1" x14ac:dyDescent="0.25"/>
    <row r="25" spans="4:18" ht="15" customHeight="1" x14ac:dyDescent="0.25"/>
    <row r="26" spans="4:18" ht="15" customHeight="1" x14ac:dyDescent="0.25"/>
    <row r="27" spans="4:18" ht="15" customHeight="1" x14ac:dyDescent="0.25"/>
    <row r="28" spans="4:18" ht="15" customHeight="1" x14ac:dyDescent="0.25">
      <c r="I28" s="65" t="str">
        <f xml:space="preserve"> "W = " &amp; HL!U3</f>
        <v xml:space="preserve">W = </v>
      </c>
      <c r="J28" s="65"/>
      <c r="K28" s="65"/>
      <c r="L28" s="65"/>
      <c r="M28" s="65"/>
    </row>
    <row r="29" spans="4:18" ht="15" customHeight="1" x14ac:dyDescent="0.25">
      <c r="G29" s="59">
        <f>HL!V38</f>
        <v>100</v>
      </c>
      <c r="N29" s="59">
        <f>HL!AB38</f>
        <v>100</v>
      </c>
      <c r="O29" s="59"/>
    </row>
    <row r="30" spans="4:18" ht="15" customHeight="1" x14ac:dyDescent="0.25">
      <c r="G30" s="59"/>
      <c r="N30" s="59"/>
      <c r="O30" s="59"/>
    </row>
    <row r="31" spans="4:18" ht="15" customHeight="1" x14ac:dyDescent="0.25"/>
    <row r="32" spans="4:18" ht="15" customHeight="1" x14ac:dyDescent="0.25">
      <c r="I32" s="86" t="s">
        <v>39</v>
      </c>
      <c r="J32" s="86"/>
    </row>
    <row r="33" spans="6:20" ht="15" customHeight="1" x14ac:dyDescent="0.25">
      <c r="I33" s="86"/>
      <c r="J33" s="86"/>
    </row>
    <row r="34" spans="6:20" ht="15" customHeight="1" x14ac:dyDescent="0.25">
      <c r="F34" s="66" t="s">
        <v>40</v>
      </c>
      <c r="G34" s="66"/>
      <c r="H34" s="66"/>
    </row>
    <row r="35" spans="6:20" ht="15" customHeight="1" x14ac:dyDescent="0.25"/>
    <row r="36" spans="6:20" ht="15" customHeight="1" x14ac:dyDescent="0.25"/>
    <row r="37" spans="6:20" ht="15" customHeight="1" x14ac:dyDescent="0.25"/>
    <row r="38" spans="6:20" ht="15" customHeight="1" x14ac:dyDescent="0.25"/>
    <row r="39" spans="6:20" ht="15" customHeight="1" x14ac:dyDescent="0.25"/>
    <row r="40" spans="6:20" ht="15" customHeight="1" x14ac:dyDescent="0.25">
      <c r="G40" s="87" t="str">
        <f>Translation!B138</f>
        <v xml:space="preserve"> Höhergeführter Beschlag (HL)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6:20" ht="15" customHeight="1" x14ac:dyDescent="0.25"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6:20" ht="15" customHeight="1" x14ac:dyDescent="0.25"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6:20" ht="15" customHeight="1" x14ac:dyDescent="0.25">
      <c r="G43" s="83" t="str">
        <f>Translation!B115</f>
        <v>Antriebesposition</v>
      </c>
      <c r="H43" s="83"/>
      <c r="I43" s="83"/>
      <c r="J43" s="83"/>
      <c r="K43" s="83"/>
      <c r="L43" s="88" t="str">
        <f>Translation!B116</f>
        <v>Auf der linken Seiten</v>
      </c>
      <c r="M43" s="89"/>
      <c r="N43" s="89"/>
      <c r="O43" s="89"/>
      <c r="P43" s="90"/>
      <c r="Q43" s="84"/>
      <c r="R43" s="84"/>
      <c r="S43" s="84"/>
      <c r="T43" s="84"/>
    </row>
    <row r="44" spans="6:20" ht="15" customHeight="1" x14ac:dyDescent="0.25">
      <c r="G44" s="83"/>
      <c r="H44" s="83"/>
      <c r="I44" s="83"/>
      <c r="J44" s="83"/>
      <c r="K44" s="83"/>
      <c r="L44" s="91"/>
      <c r="M44" s="92"/>
      <c r="N44" s="92"/>
      <c r="O44" s="92"/>
      <c r="P44" s="93"/>
      <c r="Q44" s="84"/>
      <c r="R44" s="84"/>
      <c r="S44" s="84"/>
      <c r="T44" s="84"/>
    </row>
    <row r="45" spans="6:20" ht="15" customHeight="1" x14ac:dyDescent="0.25">
      <c r="G45" s="83" t="str">
        <f>Translation!B89</f>
        <v>aufgestellt:</v>
      </c>
      <c r="H45" s="83"/>
      <c r="I45" s="83"/>
      <c r="J45" s="83"/>
      <c r="K45" s="83"/>
      <c r="L45" s="84"/>
      <c r="M45" s="84"/>
      <c r="N45" s="84"/>
      <c r="O45" s="84"/>
      <c r="P45" s="84"/>
      <c r="Q45" s="84"/>
      <c r="R45" s="84"/>
      <c r="S45" s="84"/>
      <c r="T45" s="84"/>
    </row>
    <row r="46" spans="6:20" ht="15" customHeight="1" x14ac:dyDescent="0.25">
      <c r="G46" s="83"/>
      <c r="H46" s="83"/>
      <c r="I46" s="83"/>
      <c r="J46" s="83"/>
      <c r="K46" s="83"/>
      <c r="L46" s="84"/>
      <c r="M46" s="84"/>
      <c r="N46" s="84"/>
      <c r="O46" s="84"/>
      <c r="P46" s="84"/>
      <c r="Q46" s="84"/>
      <c r="R46" s="84"/>
      <c r="S46" s="84"/>
      <c r="T46" s="84"/>
    </row>
    <row r="47" spans="6:20" ht="15" customHeight="1" x14ac:dyDescent="0.25">
      <c r="G47" s="83" t="str">
        <f>Translation!B91</f>
        <v>bereinigt:</v>
      </c>
      <c r="H47" s="83"/>
      <c r="I47" s="83"/>
      <c r="J47" s="83"/>
      <c r="K47" s="83"/>
      <c r="L47" s="84"/>
      <c r="M47" s="84"/>
      <c r="N47" s="84"/>
      <c r="O47" s="84"/>
      <c r="P47" s="84"/>
      <c r="Q47" s="84"/>
      <c r="R47" s="84"/>
      <c r="S47" s="84"/>
      <c r="T47" s="84"/>
    </row>
    <row r="48" spans="6:20" ht="15" customHeight="1" x14ac:dyDescent="0.25">
      <c r="G48" s="83"/>
      <c r="H48" s="83"/>
      <c r="I48" s="83"/>
      <c r="J48" s="83"/>
      <c r="K48" s="83"/>
      <c r="L48" s="84"/>
      <c r="M48" s="84"/>
      <c r="N48" s="84"/>
      <c r="O48" s="84"/>
      <c r="P48" s="84"/>
      <c r="Q48" s="84"/>
      <c r="R48" s="84"/>
      <c r="S48" s="84"/>
      <c r="T48" s="84"/>
    </row>
    <row r="49" spans="7:20" ht="15" customHeight="1" x14ac:dyDescent="0.25">
      <c r="G49" s="83" t="str">
        <f>Translation!B96</f>
        <v>Änderungsdatum</v>
      </c>
      <c r="H49" s="83"/>
      <c r="I49" s="83"/>
      <c r="J49" s="83"/>
      <c r="K49" s="83"/>
      <c r="L49" s="84"/>
      <c r="M49" s="84"/>
      <c r="N49" s="84"/>
      <c r="O49" s="84"/>
      <c r="P49" s="84"/>
      <c r="Q49" s="84"/>
      <c r="R49" s="84"/>
      <c r="S49" s="84"/>
      <c r="T49" s="84"/>
    </row>
    <row r="50" spans="7:20" ht="15" customHeight="1" x14ac:dyDescent="0.25">
      <c r="G50" s="83"/>
      <c r="H50" s="83"/>
      <c r="I50" s="83"/>
      <c r="J50" s="83"/>
      <c r="K50" s="83"/>
      <c r="L50" s="84"/>
      <c r="M50" s="84"/>
      <c r="N50" s="84"/>
      <c r="O50" s="84"/>
      <c r="P50" s="84"/>
      <c r="Q50" s="84"/>
      <c r="R50" s="84"/>
      <c r="S50" s="84"/>
      <c r="T50" s="84"/>
    </row>
    <row r="51" spans="7:20" ht="15" customHeight="1" x14ac:dyDescent="0.25"/>
    <row r="52" spans="7:20" ht="15" customHeight="1" x14ac:dyDescent="0.25"/>
    <row r="53" spans="7:20" ht="15" customHeight="1" x14ac:dyDescent="0.25"/>
    <row r="54" spans="7:20" ht="15" customHeight="1" x14ac:dyDescent="0.25"/>
    <row r="55" spans="7:20" ht="15" customHeight="1" x14ac:dyDescent="0.25"/>
    <row r="56" spans="7:20" ht="15" customHeight="1" x14ac:dyDescent="0.25"/>
    <row r="57" spans="7:20" ht="15" customHeight="1" x14ac:dyDescent="0.25"/>
    <row r="58" spans="7:20" ht="15" customHeight="1" x14ac:dyDescent="0.25"/>
    <row r="59" spans="7:20" ht="15" customHeight="1" x14ac:dyDescent="0.25"/>
    <row r="60" spans="7:20" ht="15" customHeight="1" x14ac:dyDescent="0.25"/>
    <row r="61" spans="7:20" ht="15" customHeight="1" x14ac:dyDescent="0.25"/>
    <row r="62" spans="7:20" ht="15" customHeight="1" x14ac:dyDescent="0.25"/>
    <row r="63" spans="7:20" ht="15" customHeight="1" x14ac:dyDescent="0.25"/>
    <row r="64" spans="7:20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</sheetData>
  <sheetProtection selectLockedCells="1"/>
  <mergeCells count="21">
    <mergeCell ref="G40:T42"/>
    <mergeCell ref="E1:F2"/>
    <mergeCell ref="N1:O2"/>
    <mergeCell ref="B6:C7"/>
    <mergeCell ref="R7:R9"/>
    <mergeCell ref="L12:L13"/>
    <mergeCell ref="R17:R23"/>
    <mergeCell ref="I28:M28"/>
    <mergeCell ref="G29:G30"/>
    <mergeCell ref="N29:O30"/>
    <mergeCell ref="I32:J33"/>
    <mergeCell ref="F34:H34"/>
    <mergeCell ref="G43:K44"/>
    <mergeCell ref="L43:P44"/>
    <mergeCell ref="Q43:T50"/>
    <mergeCell ref="G45:K46"/>
    <mergeCell ref="L45:P46"/>
    <mergeCell ref="G47:K48"/>
    <mergeCell ref="L47:P48"/>
    <mergeCell ref="G49:K50"/>
    <mergeCell ref="L49:P50"/>
  </mergeCells>
  <pageMargins left="0.25" right="0.25" top="0.75" bottom="0.75" header="0.3" footer="0.3"/>
  <pageSetup paperSize="9" scale="97" orientation="portrait" horizontalDpi="1200" verticalDpi="1200" r:id="rId1"/>
  <colBreaks count="1" manualBreakCount="1">
    <brk id="20" max="3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A90B4-A944-4D8E-A1D4-4D765B8D17AE}">
  <sheetPr codeName="List10">
    <tabColor rgb="FFC00000"/>
  </sheetPr>
  <dimension ref="B2:C13"/>
  <sheetViews>
    <sheetView workbookViewId="0">
      <selection activeCell="M18" sqref="M18"/>
    </sheetView>
  </sheetViews>
  <sheetFormatPr baseColWidth="10" defaultColWidth="9.140625" defaultRowHeight="15" x14ac:dyDescent="0.25"/>
  <sheetData>
    <row r="2" spans="2:3" x14ac:dyDescent="0.25">
      <c r="B2" t="s">
        <v>41</v>
      </c>
      <c r="C2">
        <v>9</v>
      </c>
    </row>
    <row r="3" spans="2:3" x14ac:dyDescent="0.25">
      <c r="B3" t="s">
        <v>42</v>
      </c>
      <c r="C3" t="s">
        <v>43</v>
      </c>
    </row>
    <row r="4" spans="2:3" x14ac:dyDescent="0.25">
      <c r="B4" t="s">
        <v>1</v>
      </c>
      <c r="C4">
        <v>1</v>
      </c>
    </row>
    <row r="5" spans="2:3" x14ac:dyDescent="0.25">
      <c r="B5" t="s">
        <v>44</v>
      </c>
      <c r="C5">
        <v>2</v>
      </c>
    </row>
    <row r="6" spans="2:3" x14ac:dyDescent="0.25">
      <c r="B6" t="s">
        <v>45</v>
      </c>
      <c r="C6">
        <v>3</v>
      </c>
    </row>
    <row r="7" spans="2:3" x14ac:dyDescent="0.25">
      <c r="B7" t="s">
        <v>46</v>
      </c>
      <c r="C7">
        <v>4</v>
      </c>
    </row>
    <row r="8" spans="2:3" x14ac:dyDescent="0.25">
      <c r="B8" t="s">
        <v>47</v>
      </c>
      <c r="C8">
        <v>5</v>
      </c>
    </row>
    <row r="9" spans="2:3" x14ac:dyDescent="0.25">
      <c r="B9" t="s">
        <v>48</v>
      </c>
      <c r="C9">
        <v>6</v>
      </c>
    </row>
    <row r="10" spans="2:3" x14ac:dyDescent="0.25">
      <c r="B10" t="s">
        <v>49</v>
      </c>
      <c r="C10">
        <v>7</v>
      </c>
    </row>
    <row r="11" spans="2:3" x14ac:dyDescent="0.25">
      <c r="B11" t="s">
        <v>50</v>
      </c>
      <c r="C11">
        <v>8</v>
      </c>
    </row>
    <row r="12" spans="2:3" x14ac:dyDescent="0.25">
      <c r="B12" t="s">
        <v>51</v>
      </c>
      <c r="C12">
        <v>9</v>
      </c>
    </row>
    <row r="13" spans="2:3" x14ac:dyDescent="0.25">
      <c r="B13" t="s">
        <v>52</v>
      </c>
      <c r="C13">
        <v>10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59EB6-553E-44A3-8068-DEA8627828DB}">
  <sheetPr codeName="List111">
    <tabColor rgb="FFC00000"/>
  </sheetPr>
  <dimension ref="B1:U1065"/>
  <sheetViews>
    <sheetView workbookViewId="0">
      <pane ySplit="1" topLeftCell="A2" activePane="bottomLeft" state="frozen"/>
      <selection activeCell="AP50" sqref="AP50:AR50"/>
      <selection pane="bottomLeft" activeCell="A116" sqref="A116"/>
    </sheetView>
  </sheetViews>
  <sheetFormatPr baseColWidth="10" defaultColWidth="9.140625" defaultRowHeight="15" x14ac:dyDescent="0.25"/>
  <sheetData>
    <row r="1" spans="2:21" x14ac:dyDescent="0.25">
      <c r="B1" t="s">
        <v>20</v>
      </c>
      <c r="D1" t="s">
        <v>53</v>
      </c>
      <c r="E1" s="21" t="s">
        <v>1</v>
      </c>
      <c r="F1" s="21" t="s">
        <v>44</v>
      </c>
      <c r="G1" s="21" t="s">
        <v>45</v>
      </c>
      <c r="H1" s="21" t="s">
        <v>46</v>
      </c>
      <c r="I1" s="21" t="s">
        <v>47</v>
      </c>
      <c r="J1" s="21" t="s">
        <v>48</v>
      </c>
      <c r="K1" s="21" t="s">
        <v>49</v>
      </c>
      <c r="L1" s="21" t="s">
        <v>50</v>
      </c>
      <c r="M1" s="21" t="s">
        <v>51</v>
      </c>
      <c r="N1" s="21" t="s">
        <v>52</v>
      </c>
      <c r="O1" s="22"/>
      <c r="P1" s="22"/>
      <c r="Q1" s="22"/>
      <c r="R1" s="22"/>
      <c r="S1" s="22"/>
      <c r="T1" s="22"/>
      <c r="U1" s="22"/>
    </row>
    <row r="2" spans="2:21" x14ac:dyDescent="0.25">
      <c r="B2">
        <f>HLOOKUP(HL!AU2,Translation!$E$1:$U$2,2,FALSE)</f>
        <v>3</v>
      </c>
      <c r="D2" t="s">
        <v>53</v>
      </c>
      <c r="E2" s="22">
        <v>1</v>
      </c>
      <c r="F2" s="22">
        <v>2</v>
      </c>
      <c r="G2" s="22">
        <v>3</v>
      </c>
      <c r="H2" s="22">
        <v>4</v>
      </c>
      <c r="I2" s="22">
        <v>5</v>
      </c>
      <c r="J2" s="22">
        <v>6</v>
      </c>
      <c r="K2" s="22">
        <v>7</v>
      </c>
      <c r="L2" s="22">
        <v>8</v>
      </c>
      <c r="M2" s="22">
        <v>9</v>
      </c>
      <c r="N2" s="22">
        <v>10</v>
      </c>
      <c r="O2" s="22"/>
      <c r="P2" s="22"/>
      <c r="Q2" s="22"/>
      <c r="R2" s="22"/>
      <c r="S2" s="22"/>
      <c r="T2" s="22"/>
      <c r="U2" s="22"/>
    </row>
    <row r="3" spans="2:21" x14ac:dyDescent="0.25">
      <c r="D3" t="s">
        <v>53</v>
      </c>
    </row>
    <row r="4" spans="2:21" x14ac:dyDescent="0.25">
      <c r="B4" t="str">
        <f>IF(E4="","",VLOOKUP(E4,E4:U4,$B$2,FALSE))</f>
        <v>lichte Breite</v>
      </c>
      <c r="D4" t="s">
        <v>53</v>
      </c>
      <c r="E4" s="23" t="s">
        <v>54</v>
      </c>
      <c r="F4" s="23" t="s">
        <v>55</v>
      </c>
      <c r="G4" s="23" t="s">
        <v>56</v>
      </c>
      <c r="H4" s="23" t="s">
        <v>57</v>
      </c>
      <c r="I4" s="23" t="s">
        <v>58</v>
      </c>
      <c r="J4" s="12" t="s">
        <v>59</v>
      </c>
      <c r="K4" s="23" t="s">
        <v>60</v>
      </c>
      <c r="L4" s="23" t="s">
        <v>61</v>
      </c>
      <c r="M4" s="23" t="s">
        <v>62</v>
      </c>
    </row>
    <row r="5" spans="2:21" x14ac:dyDescent="0.25">
      <c r="B5" t="str">
        <f>IF(E5="","",VLOOKUP(E5,E5:U5,$B$2,FALSE))</f>
        <v>lichte Höhe</v>
      </c>
      <c r="D5" t="s">
        <v>53</v>
      </c>
      <c r="E5" s="23" t="s">
        <v>63</v>
      </c>
      <c r="F5" s="23" t="s">
        <v>64</v>
      </c>
      <c r="G5" s="23" t="s">
        <v>65</v>
      </c>
      <c r="H5" s="23" t="s">
        <v>66</v>
      </c>
      <c r="I5" s="23" t="s">
        <v>67</v>
      </c>
      <c r="J5" s="12" t="s">
        <v>68</v>
      </c>
      <c r="K5" s="23" t="s">
        <v>69</v>
      </c>
      <c r="L5" s="23" t="s">
        <v>70</v>
      </c>
      <c r="M5" s="23" t="s">
        <v>71</v>
      </c>
    </row>
    <row r="6" spans="2:21" x14ac:dyDescent="0.25">
      <c r="B6" t="str">
        <f t="shared" ref="B6:B69" si="0">IF(E6="","",VLOOKUP(E6,E6:U6,$B$2,FALSE))</f>
        <v>Innenansicht</v>
      </c>
      <c r="D6" t="s">
        <v>53</v>
      </c>
      <c r="E6" s="23" t="s">
        <v>72</v>
      </c>
      <c r="F6" s="23" t="s">
        <v>73</v>
      </c>
      <c r="G6" s="23" t="s">
        <v>74</v>
      </c>
      <c r="H6" s="23" t="s">
        <v>75</v>
      </c>
      <c r="I6" s="23" t="s">
        <v>76</v>
      </c>
      <c r="J6" s="12" t="s">
        <v>77</v>
      </c>
      <c r="K6" s="23" t="s">
        <v>78</v>
      </c>
      <c r="L6" s="23" t="s">
        <v>79</v>
      </c>
      <c r="M6" s="23" t="s">
        <v>80</v>
      </c>
    </row>
    <row r="7" spans="2:21" x14ac:dyDescent="0.25">
      <c r="B7" t="str">
        <f t="shared" si="0"/>
        <v>Durchschnitt a-a</v>
      </c>
      <c r="D7" t="s">
        <v>53</v>
      </c>
      <c r="E7" s="23" t="s">
        <v>81</v>
      </c>
      <c r="F7" s="23" t="s">
        <v>82</v>
      </c>
      <c r="G7" s="23" t="s">
        <v>83</v>
      </c>
      <c r="H7" s="23" t="s">
        <v>84</v>
      </c>
      <c r="I7" s="23" t="s">
        <v>85</v>
      </c>
      <c r="J7" s="12" t="s">
        <v>86</v>
      </c>
      <c r="K7" s="23" t="s">
        <v>87</v>
      </c>
      <c r="L7" s="23" t="s">
        <v>88</v>
      </c>
      <c r="M7" s="23" t="s">
        <v>89</v>
      </c>
    </row>
    <row r="8" spans="2:21" x14ac:dyDescent="0.25">
      <c r="B8" t="str">
        <f t="shared" si="0"/>
        <v>Durchschnitt b-b</v>
      </c>
      <c r="D8" t="s">
        <v>53</v>
      </c>
      <c r="E8" s="23" t="s">
        <v>90</v>
      </c>
      <c r="F8" s="23" t="s">
        <v>91</v>
      </c>
      <c r="G8" s="23" t="s">
        <v>92</v>
      </c>
      <c r="H8" s="23" t="s">
        <v>93</v>
      </c>
      <c r="I8" s="23" t="s">
        <v>94</v>
      </c>
      <c r="J8" s="12" t="s">
        <v>95</v>
      </c>
      <c r="K8" s="23" t="s">
        <v>96</v>
      </c>
      <c r="L8" s="23" t="s">
        <v>97</v>
      </c>
      <c r="M8" s="23" t="s">
        <v>98</v>
      </c>
    </row>
    <row r="9" spans="2:21" x14ac:dyDescent="0.25">
      <c r="B9" t="str">
        <f t="shared" si="0"/>
        <v>Achtung:</v>
      </c>
      <c r="D9" t="s">
        <v>53</v>
      </c>
      <c r="E9" s="23" t="s">
        <v>99</v>
      </c>
      <c r="F9" s="23" t="s">
        <v>100</v>
      </c>
      <c r="G9" s="23" t="s">
        <v>101</v>
      </c>
      <c r="H9" s="23" t="s">
        <v>102</v>
      </c>
      <c r="I9" s="23" t="s">
        <v>103</v>
      </c>
      <c r="J9" s="12" t="s">
        <v>104</v>
      </c>
      <c r="K9" s="23" t="s">
        <v>105</v>
      </c>
      <c r="L9" s="23" t="s">
        <v>106</v>
      </c>
      <c r="M9" s="23" t="s">
        <v>107</v>
      </c>
    </row>
    <row r="10" spans="2:21" x14ac:dyDescent="0.25">
      <c r="B10" t="str">
        <f t="shared" si="0"/>
        <v/>
      </c>
      <c r="D10" t="s">
        <v>53</v>
      </c>
    </row>
    <row r="11" spans="2:21" x14ac:dyDescent="0.25">
      <c r="B11" t="str">
        <f t="shared" si="0"/>
        <v/>
      </c>
      <c r="D11" t="s">
        <v>53</v>
      </c>
    </row>
    <row r="12" spans="2:21" x14ac:dyDescent="0.25">
      <c r="B12" t="str">
        <f t="shared" si="0"/>
        <v/>
      </c>
      <c r="D12" t="s">
        <v>53</v>
      </c>
    </row>
    <row r="13" spans="2:21" x14ac:dyDescent="0.25">
      <c r="B13" t="str">
        <f t="shared" si="0"/>
        <v>Standardbeschlag (SL)</v>
      </c>
      <c r="D13" t="s">
        <v>53</v>
      </c>
      <c r="E13" s="23" t="s">
        <v>108</v>
      </c>
      <c r="F13" s="23" t="s">
        <v>109</v>
      </c>
      <c r="G13" s="23" t="s">
        <v>110</v>
      </c>
      <c r="H13" s="23" t="s">
        <v>111</v>
      </c>
      <c r="I13" s="23" t="s">
        <v>112</v>
      </c>
      <c r="J13" s="12" t="s">
        <v>113</v>
      </c>
      <c r="K13" s="23" t="s">
        <v>114</v>
      </c>
      <c r="L13" s="23" t="s">
        <v>115</v>
      </c>
      <c r="M13" s="23" t="s">
        <v>116</v>
      </c>
    </row>
    <row r="14" spans="2:21" x14ac:dyDescent="0.25">
      <c r="B14" t="str">
        <f t="shared" si="0"/>
        <v>Federn oberhalb des sturzes</v>
      </c>
      <c r="D14" t="s">
        <v>53</v>
      </c>
      <c r="E14" s="23" t="s">
        <v>117</v>
      </c>
      <c r="F14" s="23" t="s">
        <v>118</v>
      </c>
      <c r="G14" s="23" t="s">
        <v>119</v>
      </c>
      <c r="H14" s="23" t="s">
        <v>120</v>
      </c>
      <c r="I14" s="23" t="s">
        <v>121</v>
      </c>
      <c r="J14" s="12" t="s">
        <v>122</v>
      </c>
      <c r="K14" s="23" t="s">
        <v>123</v>
      </c>
      <c r="L14" s="23" t="s">
        <v>124</v>
      </c>
      <c r="M14" s="23" t="s">
        <v>125</v>
      </c>
    </row>
    <row r="15" spans="2:21" x14ac:dyDescent="0.25">
      <c r="B15" t="str">
        <f t="shared" si="0"/>
        <v>Pro hl&gt;600 und hl&lt;=1200</v>
      </c>
      <c r="D15" t="s">
        <v>53</v>
      </c>
      <c r="E15" s="23" t="s">
        <v>126</v>
      </c>
      <c r="F15" s="23" t="s">
        <v>127</v>
      </c>
      <c r="G15" s="23" t="s">
        <v>128</v>
      </c>
      <c r="H15" s="23" t="s">
        <v>129</v>
      </c>
      <c r="I15" s="23" t="s">
        <v>130</v>
      </c>
      <c r="J15" t="s">
        <v>131</v>
      </c>
      <c r="K15" s="23" t="s">
        <v>132</v>
      </c>
      <c r="L15" s="23" t="s">
        <v>133</v>
      </c>
      <c r="M15" s="23" t="s">
        <v>134</v>
      </c>
    </row>
    <row r="16" spans="2:21" x14ac:dyDescent="0.25">
      <c r="B16" t="str">
        <f t="shared" si="0"/>
        <v>Paneel 40 mm</v>
      </c>
      <c r="D16" t="s">
        <v>53</v>
      </c>
      <c r="E16" s="23" t="s">
        <v>135</v>
      </c>
      <c r="F16" s="23" t="s">
        <v>136</v>
      </c>
      <c r="G16" s="23" t="s">
        <v>137</v>
      </c>
      <c r="H16" s="23" t="s">
        <v>138</v>
      </c>
      <c r="I16" s="23" t="s">
        <v>139</v>
      </c>
      <c r="J16" s="12" t="s">
        <v>137</v>
      </c>
      <c r="K16" s="23" t="s">
        <v>137</v>
      </c>
      <c r="L16" s="23" t="s">
        <v>140</v>
      </c>
      <c r="M16" s="23" t="s">
        <v>141</v>
      </c>
    </row>
    <row r="17" spans="2:13" x14ac:dyDescent="0.25">
      <c r="B17" t="str">
        <f t="shared" si="0"/>
        <v>max. W x H 5000x5000</v>
      </c>
      <c r="D17" t="s">
        <v>53</v>
      </c>
      <c r="E17" s="23" t="s">
        <v>142</v>
      </c>
      <c r="F17" s="23" t="s">
        <v>142</v>
      </c>
      <c r="G17" s="23" t="s">
        <v>143</v>
      </c>
      <c r="H17" s="23" t="s">
        <v>142</v>
      </c>
      <c r="I17" s="23" t="s">
        <v>142</v>
      </c>
      <c r="J17" s="12" t="s">
        <v>142</v>
      </c>
      <c r="K17" s="23" t="s">
        <v>142</v>
      </c>
      <c r="L17" s="23" t="s">
        <v>142</v>
      </c>
      <c r="M17" s="23" t="s">
        <v>144</v>
      </c>
    </row>
    <row r="18" spans="2:13" x14ac:dyDescent="0.25">
      <c r="B18" t="str">
        <f t="shared" si="0"/>
        <v/>
      </c>
      <c r="D18" t="s">
        <v>53</v>
      </c>
    </row>
    <row r="19" spans="2:13" x14ac:dyDescent="0.25">
      <c r="B19" t="str">
        <f t="shared" si="0"/>
        <v/>
      </c>
      <c r="D19" t="s">
        <v>53</v>
      </c>
    </row>
    <row r="20" spans="2:13" x14ac:dyDescent="0.25">
      <c r="B20" t="str">
        <f t="shared" si="0"/>
        <v/>
      </c>
      <c r="D20" t="s">
        <v>53</v>
      </c>
    </row>
    <row r="21" spans="2:13" x14ac:dyDescent="0.25">
      <c r="B21" t="str">
        <f t="shared" si="0"/>
        <v>Montage auf Mauerwerk und Ziegel</v>
      </c>
      <c r="D21" t="s">
        <v>53</v>
      </c>
      <c r="E21" s="23" t="s">
        <v>145</v>
      </c>
      <c r="F21" s="23" t="s">
        <v>146</v>
      </c>
      <c r="G21" s="23" t="s">
        <v>147</v>
      </c>
      <c r="H21" s="23" t="s">
        <v>148</v>
      </c>
      <c r="I21" s="23" t="s">
        <v>149</v>
      </c>
      <c r="J21" s="12" t="s">
        <v>150</v>
      </c>
      <c r="K21" s="23" t="s">
        <v>151</v>
      </c>
      <c r="L21" s="23" t="s">
        <v>152</v>
      </c>
      <c r="M21" s="23" t="s">
        <v>153</v>
      </c>
    </row>
    <row r="22" spans="2:13" x14ac:dyDescent="0.25">
      <c r="B22" t="str">
        <f t="shared" si="0"/>
        <v>Montage auf Porenbeton oder Gasbeton</v>
      </c>
      <c r="D22" t="s">
        <v>53</v>
      </c>
      <c r="E22" s="23" t="s">
        <v>154</v>
      </c>
      <c r="F22" s="23" t="s">
        <v>155</v>
      </c>
      <c r="G22" s="23" t="s">
        <v>156</v>
      </c>
      <c r="H22" s="23" t="s">
        <v>157</v>
      </c>
      <c r="I22" s="23" t="s">
        <v>158</v>
      </c>
      <c r="J22" s="12" t="s">
        <v>159</v>
      </c>
      <c r="K22" s="23" t="s">
        <v>160</v>
      </c>
      <c r="L22" s="23" t="s">
        <v>161</v>
      </c>
      <c r="M22" s="23" t="s">
        <v>162</v>
      </c>
    </row>
    <row r="23" spans="2:13" x14ac:dyDescent="0.25">
      <c r="B23" t="str">
        <f t="shared" si="0"/>
        <v>Montage auf Iso-trapezblechfassade</v>
      </c>
      <c r="D23" t="s">
        <v>53</v>
      </c>
      <c r="E23" s="23" t="s">
        <v>163</v>
      </c>
      <c r="F23" s="23" t="s">
        <v>164</v>
      </c>
      <c r="G23" s="23" t="s">
        <v>165</v>
      </c>
      <c r="H23" s="23" t="s">
        <v>166</v>
      </c>
      <c r="I23" s="23" t="s">
        <v>167</v>
      </c>
      <c r="J23" s="12" t="s">
        <v>168</v>
      </c>
      <c r="K23" s="23" t="s">
        <v>169</v>
      </c>
      <c r="L23" s="23" t="s">
        <v>170</v>
      </c>
      <c r="M23" s="23" t="s">
        <v>171</v>
      </c>
    </row>
    <row r="24" spans="2:13" x14ac:dyDescent="0.25">
      <c r="B24" t="str">
        <f t="shared" si="0"/>
        <v/>
      </c>
      <c r="D24" t="s">
        <v>53</v>
      </c>
    </row>
    <row r="25" spans="2:13" x14ac:dyDescent="0.25">
      <c r="B25" t="str">
        <f t="shared" si="0"/>
        <v/>
      </c>
      <c r="D25" t="s">
        <v>53</v>
      </c>
    </row>
    <row r="26" spans="2:13" x14ac:dyDescent="0.25">
      <c r="B26" t="str">
        <f t="shared" si="0"/>
        <v>Vorbereitungen und Arbeiten die vom Auftraggeber zu erbringen sind, außer bei schriftlicher Vereinbarung im Voraus.</v>
      </c>
      <c r="D26" t="s">
        <v>53</v>
      </c>
      <c r="E26" s="23" t="s">
        <v>172</v>
      </c>
      <c r="F26" s="23" t="s">
        <v>173</v>
      </c>
      <c r="G26" s="23" t="s">
        <v>174</v>
      </c>
      <c r="H26" s="23" t="s">
        <v>175</v>
      </c>
      <c r="I26" s="23" t="s">
        <v>176</v>
      </c>
      <c r="J26" s="12" t="s">
        <v>177</v>
      </c>
      <c r="K26" s="23" t="s">
        <v>178</v>
      </c>
      <c r="L26" s="23" t="s">
        <v>179</v>
      </c>
      <c r="M26" s="23" t="s">
        <v>180</v>
      </c>
    </row>
    <row r="27" spans="2:13" x14ac:dyDescent="0.25">
      <c r="B27" t="str">
        <f t="shared" si="0"/>
        <v>Bauseits:</v>
      </c>
      <c r="D27" t="s">
        <v>53</v>
      </c>
      <c r="E27" s="23" t="s">
        <v>181</v>
      </c>
      <c r="F27" s="23" t="s">
        <v>182</v>
      </c>
      <c r="G27" s="23" t="s">
        <v>183</v>
      </c>
      <c r="H27" s="23" t="s">
        <v>184</v>
      </c>
      <c r="I27" s="23" t="s">
        <v>185</v>
      </c>
      <c r="J27" s="12" t="s">
        <v>186</v>
      </c>
      <c r="K27" s="23" t="s">
        <v>187</v>
      </c>
      <c r="L27" s="23" t="s">
        <v>188</v>
      </c>
      <c r="M27" s="23" t="s">
        <v>189</v>
      </c>
    </row>
    <row r="28" spans="2:13" x14ac:dyDescent="0.25">
      <c r="B28" t="str">
        <f t="shared" si="0"/>
        <v/>
      </c>
      <c r="D28" t="s">
        <v>53</v>
      </c>
      <c r="E28" s="23"/>
      <c r="F28" s="23"/>
      <c r="G28" s="23"/>
      <c r="H28" s="23"/>
      <c r="I28" s="23"/>
      <c r="J28" s="12"/>
      <c r="K28" s="23"/>
      <c r="M28" s="23"/>
    </row>
    <row r="29" spans="2:13" x14ac:dyDescent="0.25">
      <c r="B29" t="str">
        <f t="shared" si="0"/>
        <v>Ein stählerner Montagerahmen zur Befestigung der vertikalen Laufschienen und des Federpakets bei nicht tragfähigen Flächen wie z.b. Porenbeton, Gasbeton, Isolationspanelen u.s.w..</v>
      </c>
      <c r="D29" t="s">
        <v>53</v>
      </c>
      <c r="E29" s="23" t="s">
        <v>190</v>
      </c>
      <c r="F29" s="23" t="s">
        <v>191</v>
      </c>
      <c r="G29" s="23" t="s">
        <v>192</v>
      </c>
      <c r="H29" s="23" t="s">
        <v>193</v>
      </c>
      <c r="I29" s="23" t="s">
        <v>194</v>
      </c>
      <c r="J29" s="12" t="s">
        <v>195</v>
      </c>
      <c r="K29" s="23" t="s">
        <v>196</v>
      </c>
      <c r="L29" s="23" t="s">
        <v>197</v>
      </c>
      <c r="M29" s="23" t="s">
        <v>198</v>
      </c>
    </row>
    <row r="30" spans="2:13" x14ac:dyDescent="0.25">
      <c r="B30" t="str">
        <f t="shared" si="0"/>
        <v>Befestigungsmöglichkeit für die zwischen- und endaufhängung der horizontalen laufschienen bis zu max. 1 m über diesen laufschienen.</v>
      </c>
      <c r="D30" t="s">
        <v>53</v>
      </c>
      <c r="E30" s="23" t="s">
        <v>199</v>
      </c>
      <c r="F30" s="23" t="s">
        <v>200</v>
      </c>
      <c r="G30" s="23" t="s">
        <v>201</v>
      </c>
      <c r="H30" s="23" t="s">
        <v>202</v>
      </c>
      <c r="I30" s="23" t="s">
        <v>203</v>
      </c>
      <c r="J30" s="12" t="s">
        <v>204</v>
      </c>
      <c r="K30" s="23" t="s">
        <v>205</v>
      </c>
      <c r="L30" s="23" t="s">
        <v>206</v>
      </c>
      <c r="M30" s="23" t="s">
        <v>207</v>
      </c>
    </row>
    <row r="31" spans="2:13" x14ac:dyDescent="0.25">
      <c r="B31" t="str">
        <f t="shared" si="0"/>
        <v>Benötigte Montageflächen und Freiräume gemäß Zeichnung.</v>
      </c>
      <c r="D31" t="s">
        <v>53</v>
      </c>
      <c r="E31" s="23" t="s">
        <v>208</v>
      </c>
      <c r="F31" s="23" t="s">
        <v>209</v>
      </c>
      <c r="G31" s="23" t="s">
        <v>210</v>
      </c>
      <c r="H31" s="23" t="s">
        <v>211</v>
      </c>
      <c r="I31" s="23" t="s">
        <v>212</v>
      </c>
      <c r="J31" s="23" t="s">
        <v>213</v>
      </c>
      <c r="K31" s="23" t="s">
        <v>214</v>
      </c>
      <c r="L31" s="23" t="s">
        <v>215</v>
      </c>
      <c r="M31" s="23" t="s">
        <v>216</v>
      </c>
    </row>
    <row r="32" spans="2:13" x14ac:dyDescent="0.25">
      <c r="B32" t="str">
        <f t="shared" si="0"/>
        <v>Elektrisch (bei elektrisch bedienten Toren):</v>
      </c>
      <c r="D32" t="s">
        <v>53</v>
      </c>
      <c r="E32" s="23" t="s">
        <v>217</v>
      </c>
      <c r="F32" s="23" t="s">
        <v>218</v>
      </c>
      <c r="G32" s="23" t="s">
        <v>219</v>
      </c>
      <c r="H32" s="23" t="s">
        <v>220</v>
      </c>
      <c r="I32" s="23" t="s">
        <v>221</v>
      </c>
      <c r="J32" s="12" t="s">
        <v>222</v>
      </c>
      <c r="K32" s="23" t="s">
        <v>223</v>
      </c>
      <c r="L32" s="23" t="s">
        <v>224</v>
      </c>
      <c r="M32" s="23" t="s">
        <v>225</v>
      </c>
    </row>
    <row r="33" spans="2:13" x14ac:dyDescent="0.25">
      <c r="B33" t="str">
        <f t="shared" si="0"/>
        <v>Industrielle Steckdose CEE 20A, 5P, 400 V, Sicherung 20A mit Schutzschalter, Stromschutz  I=30 mA.</v>
      </c>
      <c r="D33" t="s">
        <v>53</v>
      </c>
      <c r="E33" s="23" t="s">
        <v>226</v>
      </c>
      <c r="F33" s="23" t="s">
        <v>227</v>
      </c>
      <c r="G33" s="23" t="s">
        <v>228</v>
      </c>
      <c r="H33" s="23" t="s">
        <v>229</v>
      </c>
      <c r="I33" s="23" t="s">
        <v>230</v>
      </c>
      <c r="J33" s="12" t="s">
        <v>231</v>
      </c>
      <c r="K33" s="23" t="s">
        <v>232</v>
      </c>
      <c r="L33" s="23" t="s">
        <v>233</v>
      </c>
      <c r="M33" s="23" t="s">
        <v>234</v>
      </c>
    </row>
    <row r="34" spans="2:13" x14ac:dyDescent="0.25">
      <c r="B34" t="str">
        <f t="shared" si="0"/>
        <v>Montagefläche für schaltkasten, abmessungen 250 x 400 mm</v>
      </c>
      <c r="D34" t="s">
        <v>53</v>
      </c>
      <c r="E34" s="23" t="s">
        <v>235</v>
      </c>
      <c r="F34" s="23" t="s">
        <v>236</v>
      </c>
      <c r="G34" s="23" t="s">
        <v>237</v>
      </c>
      <c r="H34" s="23" t="s">
        <v>238</v>
      </c>
      <c r="I34" s="23" t="s">
        <v>239</v>
      </c>
      <c r="J34" s="12" t="s">
        <v>240</v>
      </c>
      <c r="K34" s="23" t="s">
        <v>241</v>
      </c>
      <c r="L34" s="23" t="s">
        <v>242</v>
      </c>
      <c r="M34" s="23" t="s">
        <v>243</v>
      </c>
    </row>
    <row r="35" spans="2:13" x14ac:dyDescent="0.25">
      <c r="B35" t="str">
        <f t="shared" si="0"/>
        <v/>
      </c>
      <c r="D35" t="s">
        <v>53</v>
      </c>
    </row>
    <row r="36" spans="2:13" x14ac:dyDescent="0.25">
      <c r="B36" t="str">
        <f t="shared" si="0"/>
        <v/>
      </c>
      <c r="D36" t="s">
        <v>53</v>
      </c>
    </row>
    <row r="37" spans="2:13" x14ac:dyDescent="0.25">
      <c r="B37" t="str">
        <f t="shared" si="0"/>
        <v>benötigter Montageflächen</v>
      </c>
      <c r="D37" t="s">
        <v>53</v>
      </c>
      <c r="E37" s="23" t="s">
        <v>244</v>
      </c>
      <c r="F37" s="23" t="s">
        <v>245</v>
      </c>
      <c r="G37" s="23" t="s">
        <v>246</v>
      </c>
      <c r="H37" s="23" t="s">
        <v>247</v>
      </c>
      <c r="I37" s="23" t="s">
        <v>248</v>
      </c>
      <c r="J37" s="12" t="s">
        <v>249</v>
      </c>
      <c r="K37" s="23" t="s">
        <v>250</v>
      </c>
      <c r="L37" s="23" t="s">
        <v>251</v>
      </c>
      <c r="M37" s="23" t="s">
        <v>252</v>
      </c>
    </row>
    <row r="38" spans="2:13" x14ac:dyDescent="0.25">
      <c r="B38" t="str">
        <f t="shared" si="0"/>
        <v>Montagefläche für den Motor (wahlweise L oder R)</v>
      </c>
      <c r="D38" t="s">
        <v>53</v>
      </c>
      <c r="E38" s="23" t="s">
        <v>253</v>
      </c>
      <c r="F38" s="23" t="s">
        <v>254</v>
      </c>
      <c r="G38" s="23" t="s">
        <v>255</v>
      </c>
      <c r="H38" s="23" t="s">
        <v>256</v>
      </c>
      <c r="I38" s="23" t="s">
        <v>257</v>
      </c>
      <c r="J38" s="23" t="s">
        <v>258</v>
      </c>
      <c r="K38" s="23" t="s">
        <v>259</v>
      </c>
      <c r="L38" s="23" t="s">
        <v>260</v>
      </c>
      <c r="M38" s="23" t="s">
        <v>261</v>
      </c>
    </row>
    <row r="39" spans="2:13" x14ac:dyDescent="0.25">
      <c r="B39" t="str">
        <f t="shared" si="0"/>
        <v>benötigter Freiraum</v>
      </c>
      <c r="D39" t="s">
        <v>53</v>
      </c>
      <c r="E39" s="23" t="s">
        <v>262</v>
      </c>
      <c r="F39" s="23" t="s">
        <v>263</v>
      </c>
      <c r="G39" s="23" t="s">
        <v>264</v>
      </c>
      <c r="H39" s="23" t="s">
        <v>265</v>
      </c>
      <c r="I39" s="23" t="s">
        <v>266</v>
      </c>
      <c r="J39" s="12" t="s">
        <v>267</v>
      </c>
      <c r="K39" s="23" t="s">
        <v>268</v>
      </c>
      <c r="L39" s="23" t="s">
        <v>269</v>
      </c>
      <c r="M39" s="23" t="s">
        <v>270</v>
      </c>
    </row>
    <row r="40" spans="2:13" x14ac:dyDescent="0.25">
      <c r="B40" t="str">
        <f t="shared" si="0"/>
        <v/>
      </c>
      <c r="D40" t="s">
        <v>53</v>
      </c>
    </row>
    <row r="41" spans="2:13" x14ac:dyDescent="0.25">
      <c r="B41" t="str">
        <f t="shared" si="0"/>
        <v/>
      </c>
      <c r="D41" t="s">
        <v>53</v>
      </c>
    </row>
    <row r="42" spans="2:13" x14ac:dyDescent="0.25">
      <c r="B42" t="str">
        <f t="shared" si="0"/>
        <v/>
      </c>
      <c r="D42" t="s">
        <v>53</v>
      </c>
    </row>
    <row r="43" spans="2:13" x14ac:dyDescent="0.25">
      <c r="B43" t="str">
        <f t="shared" si="0"/>
        <v>Bodenneigung</v>
      </c>
      <c r="D43" t="s">
        <v>53</v>
      </c>
      <c r="E43" s="23" t="s">
        <v>271</v>
      </c>
      <c r="F43" s="23" t="s">
        <v>272</v>
      </c>
      <c r="G43" s="23" t="s">
        <v>273</v>
      </c>
      <c r="H43" s="23" t="s">
        <v>274</v>
      </c>
      <c r="I43" s="23" t="s">
        <v>275</v>
      </c>
      <c r="J43" s="12" t="s">
        <v>276</v>
      </c>
      <c r="K43" s="23" t="s">
        <v>277</v>
      </c>
      <c r="L43" s="23" t="s">
        <v>278</v>
      </c>
      <c r="M43" s="23" t="s">
        <v>279</v>
      </c>
    </row>
    <row r="44" spans="2:13" x14ac:dyDescent="0.25">
      <c r="B44" t="str">
        <f t="shared" si="0"/>
        <v>Nach aussen</v>
      </c>
      <c r="D44" t="s">
        <v>53</v>
      </c>
      <c r="E44" s="23" t="s">
        <v>280</v>
      </c>
      <c r="F44" s="23" t="s">
        <v>281</v>
      </c>
      <c r="G44" s="23" t="s">
        <v>282</v>
      </c>
      <c r="H44" s="23" t="s">
        <v>283</v>
      </c>
      <c r="J44" s="12" t="s">
        <v>284</v>
      </c>
      <c r="K44" s="23" t="s">
        <v>285</v>
      </c>
      <c r="L44" s="23" t="s">
        <v>286</v>
      </c>
      <c r="M44" t="s">
        <v>287</v>
      </c>
    </row>
    <row r="45" spans="2:13" x14ac:dyDescent="0.25">
      <c r="B45" t="str">
        <f t="shared" si="0"/>
        <v>Gefälle 3%</v>
      </c>
      <c r="D45" t="s">
        <v>53</v>
      </c>
      <c r="E45" s="23" t="s">
        <v>288</v>
      </c>
      <c r="F45" s="23" t="s">
        <v>289</v>
      </c>
      <c r="G45" s="23" t="s">
        <v>290</v>
      </c>
      <c r="H45" s="23" t="s">
        <v>291</v>
      </c>
      <c r="I45" s="23" t="s">
        <v>292</v>
      </c>
      <c r="J45" s="12" t="s">
        <v>293</v>
      </c>
      <c r="K45" s="23" t="s">
        <v>294</v>
      </c>
      <c r="L45" s="23" t="s">
        <v>295</v>
      </c>
      <c r="M45" s="23" t="s">
        <v>296</v>
      </c>
    </row>
    <row r="46" spans="2:13" x14ac:dyDescent="0.25">
      <c r="B46" t="str">
        <f t="shared" si="0"/>
        <v>Wasserschenkel</v>
      </c>
      <c r="D46" t="s">
        <v>53</v>
      </c>
      <c r="E46" s="23" t="s">
        <v>280</v>
      </c>
      <c r="F46" s="23" t="s">
        <v>297</v>
      </c>
      <c r="G46" s="23" t="s">
        <v>298</v>
      </c>
      <c r="H46" s="23" t="s">
        <v>283</v>
      </c>
      <c r="I46" s="23" t="s">
        <v>275</v>
      </c>
      <c r="J46" s="12" t="s">
        <v>299</v>
      </c>
      <c r="K46" s="23" t="s">
        <v>300</v>
      </c>
      <c r="L46" s="23" t="s">
        <v>301</v>
      </c>
      <c r="M46" t="s">
        <v>287</v>
      </c>
    </row>
    <row r="47" spans="2:13" x14ac:dyDescent="0.25">
      <c r="B47" t="str">
        <f t="shared" si="0"/>
        <v>Boden mit</v>
      </c>
      <c r="D47" t="s">
        <v>53</v>
      </c>
      <c r="E47" s="23" t="s">
        <v>271</v>
      </c>
      <c r="F47" s="23" t="s">
        <v>302</v>
      </c>
      <c r="G47" s="23" t="s">
        <v>303</v>
      </c>
      <c r="H47" s="23" t="s">
        <v>274</v>
      </c>
      <c r="J47" s="12" t="s">
        <v>304</v>
      </c>
      <c r="K47" s="23" t="s">
        <v>305</v>
      </c>
      <c r="L47" s="23" t="s">
        <v>306</v>
      </c>
      <c r="M47" s="23" t="s">
        <v>307</v>
      </c>
    </row>
    <row r="48" spans="2:13" x14ac:dyDescent="0.25">
      <c r="B48" t="str">
        <f t="shared" si="0"/>
        <v/>
      </c>
      <c r="D48" t="s">
        <v>53</v>
      </c>
    </row>
    <row r="49" spans="2:14" x14ac:dyDescent="0.25">
      <c r="B49" t="str">
        <f t="shared" si="0"/>
        <v/>
      </c>
      <c r="D49" t="s">
        <v>53</v>
      </c>
    </row>
    <row r="50" spans="2:14" x14ac:dyDescent="0.25">
      <c r="B50" t="str">
        <f t="shared" si="0"/>
        <v>benötigter Freiraum bei Elektro-Bedienung (wahlweise L oder R)</v>
      </c>
      <c r="D50" t="s">
        <v>53</v>
      </c>
      <c r="E50" s="23" t="s">
        <v>308</v>
      </c>
      <c r="F50" s="23" t="s">
        <v>309</v>
      </c>
      <c r="G50" s="23" t="s">
        <v>310</v>
      </c>
      <c r="H50" s="23" t="s">
        <v>311</v>
      </c>
      <c r="I50" s="23" t="s">
        <v>312</v>
      </c>
      <c r="J50" s="12" t="s">
        <v>313</v>
      </c>
      <c r="K50" s="23" t="s">
        <v>314</v>
      </c>
      <c r="L50" s="23" t="s">
        <v>315</v>
      </c>
      <c r="M50" s="23" t="s">
        <v>316</v>
      </c>
    </row>
    <row r="51" spans="2:14" x14ac:dyDescent="0.25">
      <c r="B51" t="str">
        <f t="shared" si="0"/>
        <v>Montagefläche für Antriebsteuerung. Siehe Produktdokumentation für Abmessungen</v>
      </c>
      <c r="D51" t="s">
        <v>53</v>
      </c>
      <c r="E51" t="s">
        <v>317</v>
      </c>
      <c r="F51" t="s">
        <v>318</v>
      </c>
      <c r="G51" t="s">
        <v>319</v>
      </c>
      <c r="H51" t="s">
        <v>320</v>
      </c>
      <c r="I51" t="s">
        <v>321</v>
      </c>
      <c r="J51" t="s">
        <v>322</v>
      </c>
      <c r="K51" t="s">
        <v>323</v>
      </c>
      <c r="L51" t="s">
        <v>324</v>
      </c>
      <c r="M51" t="s">
        <v>325</v>
      </c>
    </row>
    <row r="52" spans="2:14" x14ac:dyDescent="0.25">
      <c r="B52" t="str">
        <f t="shared" si="0"/>
        <v>Unterkante 1500mm vom Boden</v>
      </c>
      <c r="D52" t="s">
        <v>53</v>
      </c>
      <c r="E52" s="23" t="s">
        <v>326</v>
      </c>
      <c r="F52" s="23" t="s">
        <v>327</v>
      </c>
      <c r="G52" s="23" t="s">
        <v>328</v>
      </c>
      <c r="H52" s="24" t="s">
        <v>329</v>
      </c>
      <c r="I52" s="23" t="s">
        <v>330</v>
      </c>
      <c r="J52" s="12" t="s">
        <v>331</v>
      </c>
      <c r="K52" s="23" t="s">
        <v>332</v>
      </c>
      <c r="L52" s="23" t="s">
        <v>333</v>
      </c>
      <c r="M52" s="24" t="s">
        <v>334</v>
      </c>
      <c r="N52" s="24" t="s">
        <v>335</v>
      </c>
    </row>
    <row r="53" spans="2:14" x14ac:dyDescent="0.25">
      <c r="B53" t="str">
        <f t="shared" si="0"/>
        <v>Industrielle Steckdose CEE 16A, 5P, 400 V, Sicherung 16A mit Schutzschalter, Stromschutz  I=30 mA.</v>
      </c>
      <c r="D53" t="s">
        <v>53</v>
      </c>
      <c r="E53" s="23" t="s">
        <v>336</v>
      </c>
      <c r="F53" s="23" t="s">
        <v>337</v>
      </c>
      <c r="G53" s="23" t="s">
        <v>338</v>
      </c>
      <c r="H53" s="23" t="s">
        <v>339</v>
      </c>
      <c r="I53" s="23" t="s">
        <v>340</v>
      </c>
      <c r="J53" s="12" t="s">
        <v>341</v>
      </c>
      <c r="K53" s="23" t="s">
        <v>342</v>
      </c>
      <c r="L53" s="23" t="s">
        <v>343</v>
      </c>
      <c r="M53" s="23" t="s">
        <v>344</v>
      </c>
    </row>
    <row r="54" spans="2:14" x14ac:dyDescent="0.25">
      <c r="B54" t="str">
        <f t="shared" si="0"/>
        <v/>
      </c>
      <c r="D54" t="s">
        <v>53</v>
      </c>
    </row>
    <row r="55" spans="2:14" x14ac:dyDescent="0.25">
      <c r="B55" t="str">
        <f t="shared" si="0"/>
        <v/>
      </c>
      <c r="D55" t="s">
        <v>53</v>
      </c>
      <c r="G55" s="24"/>
    </row>
    <row r="56" spans="2:14" x14ac:dyDescent="0.25">
      <c r="B56" t="str">
        <f t="shared" si="0"/>
        <v/>
      </c>
      <c r="D56" t="s">
        <v>53</v>
      </c>
    </row>
    <row r="57" spans="2:14" x14ac:dyDescent="0.25">
      <c r="B57" t="str">
        <f t="shared" si="0"/>
        <v>Fläche, an die montiert wird, muss gerade und fest sein und alle Montageflächen müssen in einer Ebene sein.</v>
      </c>
      <c r="D57" t="s">
        <v>53</v>
      </c>
      <c r="E57" s="23" t="s">
        <v>345</v>
      </c>
      <c r="F57" s="23" t="s">
        <v>346</v>
      </c>
      <c r="G57" s="23" t="s">
        <v>347</v>
      </c>
      <c r="H57" s="23" t="s">
        <v>348</v>
      </c>
      <c r="I57" s="23" t="s">
        <v>349</v>
      </c>
      <c r="J57" s="12" t="s">
        <v>350</v>
      </c>
      <c r="K57" s="23" t="s">
        <v>351</v>
      </c>
      <c r="L57" s="23" t="s">
        <v>352</v>
      </c>
      <c r="M57" s="23" t="s">
        <v>353</v>
      </c>
    </row>
    <row r="58" spans="2:14" x14ac:dyDescent="0.25">
      <c r="B58" t="str">
        <f t="shared" si="0"/>
        <v>Im Übrigen müssen die lichten Masse eben und rechtwinklig sein.</v>
      </c>
      <c r="D58" t="s">
        <v>53</v>
      </c>
      <c r="E58" s="23" t="s">
        <v>354</v>
      </c>
      <c r="F58" s="23" t="s">
        <v>355</v>
      </c>
      <c r="G58" s="23" t="s">
        <v>356</v>
      </c>
      <c r="H58" s="23" t="s">
        <v>357</v>
      </c>
      <c r="I58" s="23" t="s">
        <v>358</v>
      </c>
      <c r="J58" s="12" t="s">
        <v>359</v>
      </c>
      <c r="K58" s="23" t="s">
        <v>360</v>
      </c>
      <c r="L58" s="23" t="s">
        <v>361</v>
      </c>
      <c r="M58" s="23" t="s">
        <v>362</v>
      </c>
    </row>
    <row r="59" spans="2:14" x14ac:dyDescent="0.25">
      <c r="B59" t="str">
        <f t="shared" si="0"/>
        <v>Der fussboden muss glatt und waagerecht sein.</v>
      </c>
      <c r="D59" t="s">
        <v>53</v>
      </c>
      <c r="E59" s="23" t="s">
        <v>363</v>
      </c>
      <c r="F59" s="23" t="s">
        <v>364</v>
      </c>
      <c r="G59" s="23" t="s">
        <v>365</v>
      </c>
      <c r="H59" s="23" t="s">
        <v>366</v>
      </c>
      <c r="I59" s="23" t="s">
        <v>367</v>
      </c>
      <c r="J59" s="12" t="s">
        <v>368</v>
      </c>
      <c r="K59" s="23" t="s">
        <v>369</v>
      </c>
      <c r="L59" s="23" t="s">
        <v>370</v>
      </c>
      <c r="M59" s="23" t="s">
        <v>371</v>
      </c>
    </row>
    <row r="60" spans="2:14" x14ac:dyDescent="0.25">
      <c r="B60" t="str">
        <f t="shared" si="0"/>
        <v/>
      </c>
      <c r="D60" t="s">
        <v>53</v>
      </c>
    </row>
    <row r="61" spans="2:14" x14ac:dyDescent="0.25">
      <c r="B61" t="str">
        <f t="shared" si="0"/>
        <v/>
      </c>
      <c r="D61" t="s">
        <v>53</v>
      </c>
    </row>
    <row r="62" spans="2:14" x14ac:dyDescent="0.25">
      <c r="B62" t="str">
        <f t="shared" si="0"/>
        <v>Masse in mm</v>
      </c>
      <c r="D62" t="s">
        <v>53</v>
      </c>
      <c r="E62" s="23" t="s">
        <v>372</v>
      </c>
      <c r="F62" s="23" t="s">
        <v>373</v>
      </c>
      <c r="G62" s="23" t="s">
        <v>374</v>
      </c>
      <c r="H62" s="23" t="s">
        <v>375</v>
      </c>
      <c r="I62" s="23" t="s">
        <v>376</v>
      </c>
      <c r="J62" s="12" t="s">
        <v>377</v>
      </c>
      <c r="K62" s="23" t="s">
        <v>378</v>
      </c>
      <c r="L62" s="23" t="s">
        <v>379</v>
      </c>
      <c r="M62" s="23" t="s">
        <v>380</v>
      </c>
    </row>
    <row r="63" spans="2:14" x14ac:dyDescent="0.25">
      <c r="B63" t="str">
        <f t="shared" si="0"/>
        <v>lichte Breite</v>
      </c>
      <c r="D63" t="s">
        <v>53</v>
      </c>
      <c r="E63" s="23" t="s">
        <v>54</v>
      </c>
      <c r="F63" s="23" t="s">
        <v>55</v>
      </c>
      <c r="G63" s="23" t="s">
        <v>56</v>
      </c>
      <c r="H63" s="23" t="s">
        <v>57</v>
      </c>
      <c r="I63" s="23" t="s">
        <v>58</v>
      </c>
      <c r="J63" s="12" t="s">
        <v>59</v>
      </c>
      <c r="K63" s="23" t="s">
        <v>60</v>
      </c>
      <c r="L63" s="23" t="s">
        <v>61</v>
      </c>
      <c r="M63" s="23" t="s">
        <v>62</v>
      </c>
    </row>
    <row r="64" spans="2:14" x14ac:dyDescent="0.25">
      <c r="B64" t="str">
        <f t="shared" si="0"/>
        <v>lichte Höhe</v>
      </c>
      <c r="D64" t="s">
        <v>53</v>
      </c>
      <c r="E64" s="23" t="s">
        <v>63</v>
      </c>
      <c r="F64" s="23" t="s">
        <v>64</v>
      </c>
      <c r="G64" s="23" t="s">
        <v>65</v>
      </c>
      <c r="H64" s="23" t="s">
        <v>66</v>
      </c>
      <c r="I64" s="23" t="s">
        <v>67</v>
      </c>
      <c r="J64" s="12" t="s">
        <v>68</v>
      </c>
      <c r="K64" s="23" t="s">
        <v>69</v>
      </c>
      <c r="L64" s="23" t="s">
        <v>70</v>
      </c>
      <c r="M64" s="23" t="s">
        <v>71</v>
      </c>
    </row>
    <row r="65" spans="2:13" x14ac:dyDescent="0.25">
      <c r="B65" t="str">
        <f t="shared" si="0"/>
        <v>Höhe der Führung</v>
      </c>
      <c r="D65" t="s">
        <v>53</v>
      </c>
      <c r="E65" s="23" t="s">
        <v>381</v>
      </c>
      <c r="F65" s="23" t="s">
        <v>382</v>
      </c>
      <c r="G65" s="23" t="s">
        <v>383</v>
      </c>
      <c r="H65" s="23" t="s">
        <v>384</v>
      </c>
      <c r="I65" s="23" t="s">
        <v>385</v>
      </c>
      <c r="J65" s="12" t="s">
        <v>382</v>
      </c>
      <c r="K65" s="23" t="s">
        <v>386</v>
      </c>
      <c r="L65" s="23" t="s">
        <v>387</v>
      </c>
      <c r="M65" s="23" t="s">
        <v>388</v>
      </c>
    </row>
    <row r="66" spans="2:13" x14ac:dyDescent="0.25">
      <c r="B66" t="str">
        <f t="shared" si="0"/>
        <v>Höhe innenraum</v>
      </c>
      <c r="D66" t="s">
        <v>53</v>
      </c>
      <c r="E66" s="23" t="s">
        <v>389</v>
      </c>
      <c r="F66" s="23" t="s">
        <v>390</v>
      </c>
      <c r="G66" s="23" t="s">
        <v>391</v>
      </c>
      <c r="H66" s="23" t="s">
        <v>392</v>
      </c>
      <c r="I66" s="23" t="s">
        <v>393</v>
      </c>
      <c r="J66" s="12" t="s">
        <v>394</v>
      </c>
      <c r="K66" s="23" t="s">
        <v>395</v>
      </c>
      <c r="L66" s="23" t="s">
        <v>396</v>
      </c>
      <c r="M66" s="23" t="s">
        <v>397</v>
      </c>
    </row>
    <row r="67" spans="2:13" x14ac:dyDescent="0.25">
      <c r="B67" t="str">
        <f t="shared" si="0"/>
        <v>Freiraum über Sturz</v>
      </c>
      <c r="D67" t="s">
        <v>53</v>
      </c>
      <c r="E67" s="23" t="s">
        <v>398</v>
      </c>
      <c r="F67" s="23" t="s">
        <v>399</v>
      </c>
      <c r="G67" s="23" t="s">
        <v>400</v>
      </c>
      <c r="H67" s="23" t="s">
        <v>401</v>
      </c>
      <c r="I67" s="23" t="s">
        <v>402</v>
      </c>
      <c r="J67" s="12" t="s">
        <v>403</v>
      </c>
      <c r="K67" s="23" t="s">
        <v>404</v>
      </c>
      <c r="L67" s="23" t="s">
        <v>405</v>
      </c>
      <c r="M67" s="23" t="s">
        <v>406</v>
      </c>
    </row>
    <row r="68" spans="2:13" x14ac:dyDescent="0.25">
      <c r="B68" t="str">
        <f t="shared" si="0"/>
        <v>Höhe über montagefläche loch</v>
      </c>
      <c r="D68" t="s">
        <v>53</v>
      </c>
      <c r="E68" s="23" t="s">
        <v>407</v>
      </c>
      <c r="F68" s="23" t="s">
        <v>408</v>
      </c>
      <c r="G68" s="23" t="s">
        <v>409</v>
      </c>
      <c r="H68" s="23" t="s">
        <v>410</v>
      </c>
      <c r="I68" s="23" t="s">
        <v>411</v>
      </c>
      <c r="J68" s="12" t="s">
        <v>412</v>
      </c>
      <c r="K68" s="23" t="s">
        <v>413</v>
      </c>
      <c r="L68" s="23" t="s">
        <v>414</v>
      </c>
      <c r="M68" s="23" t="s">
        <v>415</v>
      </c>
    </row>
    <row r="69" spans="2:13" x14ac:dyDescent="0.25">
      <c r="B69" t="str">
        <f t="shared" si="0"/>
        <v>Freiraum links</v>
      </c>
      <c r="D69" t="s">
        <v>53</v>
      </c>
      <c r="E69" s="23" t="s">
        <v>416</v>
      </c>
      <c r="F69" s="23" t="s">
        <v>417</v>
      </c>
      <c r="G69" s="23" t="s">
        <v>418</v>
      </c>
      <c r="H69" s="23" t="s">
        <v>419</v>
      </c>
      <c r="I69" s="23" t="s">
        <v>420</v>
      </c>
      <c r="J69" s="12" t="s">
        <v>421</v>
      </c>
      <c r="K69" s="23" t="s">
        <v>422</v>
      </c>
      <c r="L69" s="23" t="s">
        <v>423</v>
      </c>
      <c r="M69" s="23" t="s">
        <v>424</v>
      </c>
    </row>
    <row r="70" spans="2:13" x14ac:dyDescent="0.25">
      <c r="B70" t="str">
        <f t="shared" ref="B70:B133" si="1">IF(E70="","",VLOOKUP(E70,E70:U70,$B$2,FALSE))</f>
        <v>Freiraum rechts</v>
      </c>
      <c r="D70" t="s">
        <v>53</v>
      </c>
      <c r="E70" s="23" t="s">
        <v>425</v>
      </c>
      <c r="F70" s="23" t="s">
        <v>426</v>
      </c>
      <c r="G70" s="23" t="s">
        <v>427</v>
      </c>
      <c r="H70" s="23" t="s">
        <v>428</v>
      </c>
      <c r="I70" s="23" t="s">
        <v>429</v>
      </c>
      <c r="J70" s="12" t="s">
        <v>430</v>
      </c>
      <c r="K70" s="23" t="s">
        <v>431</v>
      </c>
      <c r="L70" s="23" t="s">
        <v>432</v>
      </c>
      <c r="M70" s="23" t="s">
        <v>433</v>
      </c>
    </row>
    <row r="71" spans="2:13" x14ac:dyDescent="0.25">
      <c r="B71" t="str">
        <f t="shared" si="1"/>
        <v>Einbautiefe</v>
      </c>
      <c r="D71" t="s">
        <v>53</v>
      </c>
      <c r="E71" s="23" t="s">
        <v>434</v>
      </c>
      <c r="F71" s="23" t="s">
        <v>435</v>
      </c>
      <c r="G71" s="23" t="s">
        <v>436</v>
      </c>
      <c r="H71" s="23" t="s">
        <v>437</v>
      </c>
      <c r="I71" s="23" t="s">
        <v>438</v>
      </c>
      <c r="J71" s="12" t="s">
        <v>439</v>
      </c>
      <c r="K71" s="23" t="s">
        <v>440</v>
      </c>
      <c r="L71" s="23" t="s">
        <v>441</v>
      </c>
      <c r="M71" s="23" t="s">
        <v>442</v>
      </c>
    </row>
    <row r="72" spans="2:13" x14ac:dyDescent="0.25">
      <c r="B72" t="str">
        <f t="shared" si="1"/>
        <v>1. Aufhängepunkt</v>
      </c>
      <c r="D72" t="s">
        <v>53</v>
      </c>
      <c r="E72" s="23" t="s">
        <v>443</v>
      </c>
      <c r="F72" s="23" t="s">
        <v>444</v>
      </c>
      <c r="G72" s="23" t="s">
        <v>445</v>
      </c>
      <c r="H72" s="23" t="s">
        <v>446</v>
      </c>
      <c r="I72" s="23" t="s">
        <v>447</v>
      </c>
      <c r="J72" s="12" t="s">
        <v>448</v>
      </c>
      <c r="K72" s="23" t="s">
        <v>449</v>
      </c>
      <c r="L72" s="23" t="s">
        <v>450</v>
      </c>
      <c r="M72" s="23" t="s">
        <v>451</v>
      </c>
    </row>
    <row r="73" spans="2:13" x14ac:dyDescent="0.25">
      <c r="B73" t="str">
        <f t="shared" si="1"/>
        <v>2. Aufhängepunkt</v>
      </c>
      <c r="D73" t="s">
        <v>53</v>
      </c>
      <c r="E73" s="23" t="s">
        <v>452</v>
      </c>
      <c r="F73" s="23" t="s">
        <v>453</v>
      </c>
      <c r="G73" s="23" t="s">
        <v>454</v>
      </c>
      <c r="H73" s="23" t="s">
        <v>455</v>
      </c>
      <c r="I73" s="23" t="s">
        <v>456</v>
      </c>
      <c r="J73" s="12" t="s">
        <v>457</v>
      </c>
      <c r="K73" s="23" t="s">
        <v>458</v>
      </c>
      <c r="L73" s="23" t="s">
        <v>459</v>
      </c>
      <c r="M73" s="23" t="s">
        <v>460</v>
      </c>
    </row>
    <row r="74" spans="2:13" x14ac:dyDescent="0.25">
      <c r="B74" t="str">
        <f t="shared" si="1"/>
        <v>3. Aufhängepunkt</v>
      </c>
      <c r="D74" t="s">
        <v>53</v>
      </c>
      <c r="E74" s="23" t="s">
        <v>461</v>
      </c>
      <c r="F74" s="23" t="s">
        <v>462</v>
      </c>
      <c r="G74" s="23" t="s">
        <v>463</v>
      </c>
      <c r="H74" s="23" t="s">
        <v>464</v>
      </c>
      <c r="I74" s="23" t="s">
        <v>465</v>
      </c>
      <c r="J74" s="12" t="s">
        <v>466</v>
      </c>
      <c r="K74" s="23" t="s">
        <v>467</v>
      </c>
      <c r="L74" s="23" t="s">
        <v>468</v>
      </c>
      <c r="M74" s="23" t="s">
        <v>469</v>
      </c>
    </row>
    <row r="75" spans="2:13" x14ac:dyDescent="0.25">
      <c r="B75" t="str">
        <f t="shared" si="1"/>
        <v>4. Aufhängepunkt</v>
      </c>
      <c r="D75" t="s">
        <v>53</v>
      </c>
      <c r="E75" s="23" t="s">
        <v>470</v>
      </c>
      <c r="F75" s="23" t="s">
        <v>471</v>
      </c>
      <c r="G75" s="23" t="s">
        <v>472</v>
      </c>
      <c r="H75" s="23" t="s">
        <v>473</v>
      </c>
      <c r="I75" s="23" t="s">
        <v>474</v>
      </c>
      <c r="J75" s="12" t="s">
        <v>475</v>
      </c>
      <c r="K75" s="23" t="s">
        <v>476</v>
      </c>
      <c r="L75" s="23" t="s">
        <v>477</v>
      </c>
      <c r="M75" s="23" t="s">
        <v>478</v>
      </c>
    </row>
    <row r="76" spans="2:13" x14ac:dyDescent="0.25">
      <c r="B76" t="str">
        <f t="shared" si="1"/>
        <v>Freiplatz auf der mountageplatz</v>
      </c>
      <c r="D76" t="s">
        <v>53</v>
      </c>
      <c r="E76" s="12" t="s">
        <v>398</v>
      </c>
      <c r="F76" s="23" t="s">
        <v>479</v>
      </c>
      <c r="G76" s="12" t="s">
        <v>480</v>
      </c>
      <c r="H76" s="12" t="s">
        <v>481</v>
      </c>
      <c r="I76" s="12" t="s">
        <v>482</v>
      </c>
      <c r="J76" s="12" t="s">
        <v>483</v>
      </c>
      <c r="K76" s="12" t="s">
        <v>484</v>
      </c>
      <c r="L76" s="12" t="s">
        <v>485</v>
      </c>
      <c r="M76" s="12" t="s">
        <v>486</v>
      </c>
    </row>
    <row r="77" spans="2:13" x14ac:dyDescent="0.25">
      <c r="B77" t="str">
        <f t="shared" si="1"/>
        <v>Handbedienung</v>
      </c>
      <c r="D77" t="s">
        <v>53</v>
      </c>
      <c r="E77" s="23" t="s">
        <v>487</v>
      </c>
      <c r="F77" s="23" t="s">
        <v>488</v>
      </c>
      <c r="G77" s="23" t="s">
        <v>489</v>
      </c>
      <c r="H77" s="23" t="s">
        <v>490</v>
      </c>
      <c r="I77" s="23" t="s">
        <v>491</v>
      </c>
      <c r="J77" s="12" t="s">
        <v>492</v>
      </c>
      <c r="K77" s="23" t="s">
        <v>493</v>
      </c>
      <c r="L77" s="23" t="s">
        <v>494</v>
      </c>
      <c r="M77" s="23" t="s">
        <v>495</v>
      </c>
    </row>
    <row r="78" spans="2:13" x14ac:dyDescent="0.25">
      <c r="B78" t="str">
        <f t="shared" si="1"/>
        <v>Beide seiten</v>
      </c>
      <c r="D78" t="s">
        <v>53</v>
      </c>
      <c r="E78" s="23" t="s">
        <v>496</v>
      </c>
      <c r="F78" s="23" t="s">
        <v>497</v>
      </c>
      <c r="G78" s="23" t="s">
        <v>498</v>
      </c>
      <c r="H78" s="23" t="s">
        <v>499</v>
      </c>
      <c r="I78" s="23" t="s">
        <v>500</v>
      </c>
      <c r="J78" s="12" t="s">
        <v>501</v>
      </c>
      <c r="K78" s="23" t="s">
        <v>502</v>
      </c>
      <c r="L78" s="23" t="s">
        <v>503</v>
      </c>
      <c r="M78" s="23" t="s">
        <v>504</v>
      </c>
    </row>
    <row r="79" spans="2:13" x14ac:dyDescent="0.25">
      <c r="B79" t="str">
        <f t="shared" si="1"/>
        <v/>
      </c>
      <c r="D79" t="s">
        <v>53</v>
      </c>
      <c r="E79" s="23"/>
      <c r="F79" s="23"/>
      <c r="G79" s="23"/>
      <c r="H79" s="23"/>
      <c r="I79" s="23"/>
      <c r="J79" s="12"/>
      <c r="K79" s="23"/>
      <c r="M79" s="23"/>
    </row>
    <row r="80" spans="2:13" x14ac:dyDescent="0.25">
      <c r="B80" t="str">
        <f t="shared" si="1"/>
        <v>Elektrisch- oder haspelkettenbedient</v>
      </c>
      <c r="D80" t="s">
        <v>53</v>
      </c>
      <c r="E80" s="23" t="s">
        <v>505</v>
      </c>
      <c r="F80" s="23" t="s">
        <v>506</v>
      </c>
      <c r="G80" s="23" t="s">
        <v>507</v>
      </c>
      <c r="H80" s="23" t="s">
        <v>508</v>
      </c>
      <c r="I80" s="23" t="s">
        <v>509</v>
      </c>
      <c r="J80" s="12" t="s">
        <v>510</v>
      </c>
      <c r="K80" s="23" t="s">
        <v>511</v>
      </c>
      <c r="L80" s="23" t="s">
        <v>512</v>
      </c>
      <c r="M80" s="23" t="s">
        <v>513</v>
      </c>
    </row>
    <row r="81" spans="2:14" x14ac:dyDescent="0.25">
      <c r="B81" t="str">
        <f t="shared" si="1"/>
        <v>Motor-oder kettenseite</v>
      </c>
      <c r="D81" t="s">
        <v>53</v>
      </c>
      <c r="E81" s="23" t="s">
        <v>514</v>
      </c>
      <c r="F81" s="23" t="s">
        <v>515</v>
      </c>
      <c r="G81" s="23" t="s">
        <v>516</v>
      </c>
      <c r="H81" s="23" t="s">
        <v>517</v>
      </c>
      <c r="I81" s="23" t="s">
        <v>518</v>
      </c>
      <c r="J81" s="12" t="s">
        <v>519</v>
      </c>
      <c r="K81" s="23" t="s">
        <v>520</v>
      </c>
      <c r="L81" s="23" t="s">
        <v>521</v>
      </c>
      <c r="M81" s="23" t="s">
        <v>522</v>
      </c>
    </row>
    <row r="82" spans="2:14" x14ac:dyDescent="0.25">
      <c r="B82" t="str">
        <f t="shared" si="1"/>
        <v>Einbautiefe</v>
      </c>
      <c r="D82" t="s">
        <v>53</v>
      </c>
      <c r="E82" s="23" t="s">
        <v>434</v>
      </c>
      <c r="F82" s="23" t="s">
        <v>523</v>
      </c>
      <c r="G82" s="23" t="s">
        <v>436</v>
      </c>
      <c r="H82" s="23" t="s">
        <v>524</v>
      </c>
      <c r="I82" s="23" t="s">
        <v>438</v>
      </c>
      <c r="J82" s="12" t="s">
        <v>439</v>
      </c>
      <c r="K82" s="23" t="s">
        <v>440</v>
      </c>
      <c r="L82" s="23" t="s">
        <v>441</v>
      </c>
      <c r="M82" s="23" t="s">
        <v>442</v>
      </c>
    </row>
    <row r="83" spans="2:14" x14ac:dyDescent="0.25">
      <c r="B83" t="str">
        <f t="shared" si="1"/>
        <v>Aufhängepunkte, wenn D≥4500</v>
      </c>
      <c r="D83" t="s">
        <v>53</v>
      </c>
      <c r="E83" s="23" t="s">
        <v>525</v>
      </c>
      <c r="F83" s="23" t="s">
        <v>526</v>
      </c>
      <c r="G83" s="23" t="s">
        <v>527</v>
      </c>
      <c r="H83" s="23" t="s">
        <v>528</v>
      </c>
      <c r="I83" s="23" t="s">
        <v>529</v>
      </c>
      <c r="J83" s="23" t="s">
        <v>530</v>
      </c>
      <c r="K83" s="23" t="s">
        <v>531</v>
      </c>
      <c r="L83" s="23" t="s">
        <v>532</v>
      </c>
      <c r="M83" s="23" t="s">
        <v>533</v>
      </c>
    </row>
    <row r="84" spans="2:14" x14ac:dyDescent="0.25">
      <c r="B84" t="str">
        <f t="shared" si="1"/>
        <v>Aufhängepunkte</v>
      </c>
      <c r="D84" t="s">
        <v>53</v>
      </c>
      <c r="E84" s="23" t="s">
        <v>534</v>
      </c>
      <c r="F84" s="23" t="s">
        <v>535</v>
      </c>
      <c r="G84" s="23" t="s">
        <v>536</v>
      </c>
      <c r="H84" s="23" t="s">
        <v>537</v>
      </c>
      <c r="I84" s="23" t="s">
        <v>538</v>
      </c>
      <c r="J84" s="23" t="s">
        <v>539</v>
      </c>
      <c r="K84" s="23" t="s">
        <v>540</v>
      </c>
      <c r="L84" s="23" t="s">
        <v>541</v>
      </c>
      <c r="M84" s="23" t="s">
        <v>542</v>
      </c>
      <c r="N84" s="25" t="s">
        <v>543</v>
      </c>
    </row>
    <row r="85" spans="2:14" x14ac:dyDescent="0.25">
      <c r="B85" t="str">
        <f t="shared" si="1"/>
        <v>Freiraum über sturz</v>
      </c>
      <c r="D85" t="s">
        <v>53</v>
      </c>
      <c r="E85" s="23" t="s">
        <v>398</v>
      </c>
      <c r="F85" s="23" t="s">
        <v>399</v>
      </c>
      <c r="G85" s="23" t="s">
        <v>544</v>
      </c>
      <c r="H85" s="23" t="s">
        <v>545</v>
      </c>
      <c r="I85" s="23" t="s">
        <v>402</v>
      </c>
      <c r="J85" s="12" t="s">
        <v>403</v>
      </c>
      <c r="K85" s="23" t="s">
        <v>546</v>
      </c>
      <c r="L85" s="23" t="s">
        <v>547</v>
      </c>
      <c r="M85" s="23" t="s">
        <v>406</v>
      </c>
    </row>
    <row r="86" spans="2:14" x14ac:dyDescent="0.25">
      <c r="B86" t="str">
        <f t="shared" si="1"/>
        <v>Mitte Achse zum Sturz</v>
      </c>
      <c r="D86" t="s">
        <v>53</v>
      </c>
      <c r="E86" t="s">
        <v>548</v>
      </c>
      <c r="F86" t="s">
        <v>549</v>
      </c>
      <c r="G86" t="s">
        <v>550</v>
      </c>
      <c r="H86" t="s">
        <v>551</v>
      </c>
      <c r="I86" t="s">
        <v>552</v>
      </c>
      <c r="J86" s="26" t="s">
        <v>553</v>
      </c>
      <c r="K86" t="s">
        <v>554</v>
      </c>
      <c r="L86" t="s">
        <v>555</v>
      </c>
      <c r="M86" t="s">
        <v>543</v>
      </c>
    </row>
    <row r="87" spans="2:14" x14ac:dyDescent="0.25">
      <c r="B87" t="str">
        <f t="shared" si="1"/>
        <v/>
      </c>
      <c r="D87" t="s">
        <v>53</v>
      </c>
    </row>
    <row r="88" spans="2:14" x14ac:dyDescent="0.25">
      <c r="B88" t="str">
        <f t="shared" si="1"/>
        <v/>
      </c>
      <c r="D88" t="s">
        <v>53</v>
      </c>
    </row>
    <row r="89" spans="2:14" x14ac:dyDescent="0.25">
      <c r="B89" t="str">
        <f t="shared" si="1"/>
        <v>aufgestellt:</v>
      </c>
      <c r="D89" t="s">
        <v>53</v>
      </c>
      <c r="E89" s="23" t="s">
        <v>556</v>
      </c>
      <c r="F89" s="23" t="s">
        <v>557</v>
      </c>
      <c r="G89" s="23" t="s">
        <v>558</v>
      </c>
      <c r="H89" s="23" t="s">
        <v>559</v>
      </c>
      <c r="I89" s="23" t="s">
        <v>560</v>
      </c>
      <c r="J89" s="12" t="s">
        <v>561</v>
      </c>
      <c r="K89" s="23" t="s">
        <v>562</v>
      </c>
      <c r="L89" s="23" t="s">
        <v>563</v>
      </c>
      <c r="M89" s="23" t="s">
        <v>564</v>
      </c>
    </row>
    <row r="90" spans="2:14" x14ac:dyDescent="0.25">
      <c r="B90" t="str">
        <f t="shared" si="1"/>
        <v/>
      </c>
      <c r="D90" t="s">
        <v>53</v>
      </c>
      <c r="E90" s="23"/>
      <c r="F90" s="23"/>
      <c r="G90" s="23"/>
      <c r="H90" s="23"/>
      <c r="I90" s="23"/>
      <c r="J90" s="12"/>
      <c r="K90" s="23"/>
      <c r="M90" s="23"/>
    </row>
    <row r="91" spans="2:14" x14ac:dyDescent="0.25">
      <c r="B91" t="str">
        <f t="shared" si="1"/>
        <v>bereinigt:</v>
      </c>
      <c r="D91" t="s">
        <v>53</v>
      </c>
      <c r="E91" s="23" t="s">
        <v>565</v>
      </c>
      <c r="F91" s="23" t="s">
        <v>566</v>
      </c>
      <c r="G91" s="23" t="s">
        <v>567</v>
      </c>
      <c r="H91" s="23" t="s">
        <v>568</v>
      </c>
      <c r="I91" s="23" t="s">
        <v>569</v>
      </c>
      <c r="J91" s="12" t="s">
        <v>570</v>
      </c>
      <c r="K91" s="23" t="s">
        <v>571</v>
      </c>
      <c r="L91" s="23" t="s">
        <v>572</v>
      </c>
      <c r="M91" s="23" t="s">
        <v>573</v>
      </c>
    </row>
    <row r="92" spans="2:14" x14ac:dyDescent="0.25">
      <c r="B92" t="str">
        <f t="shared" si="1"/>
        <v>Bereinigt am:</v>
      </c>
      <c r="D92" t="s">
        <v>53</v>
      </c>
      <c r="E92" s="23" t="s">
        <v>574</v>
      </c>
      <c r="F92" s="23" t="s">
        <v>575</v>
      </c>
      <c r="G92" s="23" t="s">
        <v>576</v>
      </c>
      <c r="H92" s="23" t="s">
        <v>577</v>
      </c>
      <c r="I92" s="23" t="s">
        <v>578</v>
      </c>
      <c r="J92" s="12" t="s">
        <v>579</v>
      </c>
      <c r="K92" s="23" t="s">
        <v>580</v>
      </c>
      <c r="L92" s="23" t="s">
        <v>581</v>
      </c>
      <c r="M92" s="23" t="s">
        <v>582</v>
      </c>
    </row>
    <row r="93" spans="2:14" x14ac:dyDescent="0.25">
      <c r="B93" t="str">
        <f t="shared" si="1"/>
        <v/>
      </c>
      <c r="D93" t="s">
        <v>53</v>
      </c>
      <c r="E93" s="23"/>
      <c r="F93" s="23"/>
      <c r="G93" s="23"/>
      <c r="H93" s="23"/>
      <c r="I93" s="23"/>
      <c r="J93" s="12"/>
      <c r="K93" s="23"/>
      <c r="M93" s="23"/>
    </row>
    <row r="94" spans="2:14" x14ac:dyDescent="0.25">
      <c r="B94" t="str">
        <f t="shared" si="1"/>
        <v>Dateiname:</v>
      </c>
      <c r="D94" t="s">
        <v>53</v>
      </c>
      <c r="E94" s="23" t="s">
        <v>583</v>
      </c>
      <c r="F94" s="23" t="s">
        <v>584</v>
      </c>
      <c r="G94" s="23" t="s">
        <v>585</v>
      </c>
      <c r="H94" s="23" t="s">
        <v>586</v>
      </c>
      <c r="I94" s="23" t="s">
        <v>587</v>
      </c>
      <c r="J94" s="12" t="s">
        <v>588</v>
      </c>
      <c r="K94" s="23" t="s">
        <v>589</v>
      </c>
      <c r="L94" s="23" t="s">
        <v>590</v>
      </c>
      <c r="M94" s="23" t="s">
        <v>591</v>
      </c>
    </row>
    <row r="95" spans="2:14" x14ac:dyDescent="0.25">
      <c r="B95" t="str">
        <f t="shared" si="1"/>
        <v/>
      </c>
      <c r="D95" t="s">
        <v>53</v>
      </c>
      <c r="E95" s="23"/>
      <c r="F95" s="23"/>
      <c r="G95" s="23"/>
      <c r="H95" s="23"/>
      <c r="I95" s="23"/>
      <c r="J95" s="12"/>
      <c r="K95" s="23"/>
      <c r="M95" s="23"/>
    </row>
    <row r="96" spans="2:14" x14ac:dyDescent="0.25">
      <c r="B96" t="str">
        <f t="shared" si="1"/>
        <v>Änderungsdatum</v>
      </c>
      <c r="D96" t="s">
        <v>53</v>
      </c>
      <c r="E96" s="23" t="s">
        <v>592</v>
      </c>
      <c r="F96" s="23" t="s">
        <v>593</v>
      </c>
      <c r="G96" s="23" t="s">
        <v>594</v>
      </c>
      <c r="H96" s="23" t="s">
        <v>595</v>
      </c>
      <c r="I96" s="23" t="s">
        <v>596</v>
      </c>
      <c r="J96" s="24" t="s">
        <v>597</v>
      </c>
      <c r="K96" s="24" t="s">
        <v>598</v>
      </c>
      <c r="L96" s="24" t="s">
        <v>599</v>
      </c>
      <c r="M96" s="24" t="s">
        <v>600</v>
      </c>
    </row>
    <row r="97" spans="2:13" x14ac:dyDescent="0.25">
      <c r="B97" t="str">
        <f t="shared" si="1"/>
        <v>Massst.:</v>
      </c>
      <c r="D97" t="s">
        <v>53</v>
      </c>
      <c r="E97" s="23" t="s">
        <v>601</v>
      </c>
      <c r="F97" s="23" t="s">
        <v>602</v>
      </c>
      <c r="G97" s="23" t="s">
        <v>603</v>
      </c>
      <c r="H97" s="23" t="s">
        <v>604</v>
      </c>
      <c r="I97" s="23" t="s">
        <v>605</v>
      </c>
      <c r="J97" s="12" t="s">
        <v>606</v>
      </c>
      <c r="K97" s="23" t="s">
        <v>607</v>
      </c>
      <c r="L97" s="23" t="s">
        <v>608</v>
      </c>
      <c r="M97" s="23" t="s">
        <v>609</v>
      </c>
    </row>
    <row r="98" spans="2:13" x14ac:dyDescent="0.25">
      <c r="B98" t="str">
        <f t="shared" si="1"/>
        <v>Format:</v>
      </c>
      <c r="D98" t="s">
        <v>53</v>
      </c>
      <c r="E98" s="23" t="s">
        <v>610</v>
      </c>
      <c r="F98" s="23" t="s">
        <v>611</v>
      </c>
      <c r="G98" s="23" t="s">
        <v>612</v>
      </c>
      <c r="H98" s="23" t="s">
        <v>612</v>
      </c>
      <c r="I98" s="23" t="s">
        <v>612</v>
      </c>
      <c r="J98" s="12" t="s">
        <v>611</v>
      </c>
      <c r="K98" s="23" t="s">
        <v>613</v>
      </c>
      <c r="L98" s="23" t="s">
        <v>614</v>
      </c>
      <c r="M98" s="23" t="s">
        <v>615</v>
      </c>
    </row>
    <row r="99" spans="2:13" x14ac:dyDescent="0.25">
      <c r="B99" t="str">
        <f t="shared" si="1"/>
        <v xml:space="preserve">Baubereitschaft  </v>
      </c>
      <c r="D99" t="s">
        <v>53</v>
      </c>
      <c r="E99" s="23" t="s">
        <v>616</v>
      </c>
      <c r="F99" s="23" t="s">
        <v>617</v>
      </c>
      <c r="G99" s="23" t="s">
        <v>618</v>
      </c>
      <c r="H99" s="23" t="s">
        <v>619</v>
      </c>
      <c r="I99" s="23" t="s">
        <v>620</v>
      </c>
      <c r="J99" s="12" t="s">
        <v>621</v>
      </c>
      <c r="K99" s="23" t="s">
        <v>622</v>
      </c>
      <c r="L99" s="23" t="s">
        <v>623</v>
      </c>
      <c r="M99" s="23" t="s">
        <v>624</v>
      </c>
    </row>
    <row r="100" spans="2:13" x14ac:dyDescent="0.25">
      <c r="B100" t="str">
        <f t="shared" si="1"/>
        <v xml:space="preserve"> federn oberhalb des sturzes </v>
      </c>
      <c r="D100" t="s">
        <v>53</v>
      </c>
      <c r="E100" s="23" t="s">
        <v>625</v>
      </c>
      <c r="F100" s="23" t="s">
        <v>626</v>
      </c>
      <c r="G100" s="23" t="s">
        <v>627</v>
      </c>
      <c r="H100" s="23" t="s">
        <v>628</v>
      </c>
      <c r="I100" s="23" t="s">
        <v>121</v>
      </c>
      <c r="J100" s="12" t="s">
        <v>629</v>
      </c>
      <c r="K100" s="23" t="s">
        <v>123</v>
      </c>
      <c r="L100" s="23" t="s">
        <v>124</v>
      </c>
      <c r="M100" s="23" t="s">
        <v>125</v>
      </c>
    </row>
    <row r="101" spans="2:13" x14ac:dyDescent="0.25">
      <c r="B101" t="str">
        <f t="shared" si="1"/>
        <v>Vertikaler beschlag (vl-t)</v>
      </c>
      <c r="D101" t="s">
        <v>53</v>
      </c>
      <c r="E101" s="23" t="s">
        <v>630</v>
      </c>
      <c r="F101" s="23" t="s">
        <v>631</v>
      </c>
      <c r="G101" s="23" t="s">
        <v>632</v>
      </c>
      <c r="H101" s="23" t="s">
        <v>633</v>
      </c>
      <c r="I101" s="23" t="s">
        <v>634</v>
      </c>
      <c r="J101" s="12" t="s">
        <v>635</v>
      </c>
      <c r="K101" s="12" t="s">
        <v>636</v>
      </c>
      <c r="L101" s="12" t="s">
        <v>637</v>
      </c>
      <c r="M101" t="s">
        <v>638</v>
      </c>
    </row>
    <row r="102" spans="2:13" x14ac:dyDescent="0.25">
      <c r="B102" t="str">
        <f t="shared" si="1"/>
        <v>Kode:</v>
      </c>
      <c r="D102" t="s">
        <v>53</v>
      </c>
      <c r="E102" s="23" t="s">
        <v>639</v>
      </c>
      <c r="F102" s="23" t="s">
        <v>640</v>
      </c>
      <c r="G102" s="23" t="s">
        <v>641</v>
      </c>
      <c r="H102" s="23" t="s">
        <v>642</v>
      </c>
      <c r="I102" s="23" t="s">
        <v>640</v>
      </c>
      <c r="J102" s="12" t="s">
        <v>643</v>
      </c>
      <c r="K102" s="23" t="s">
        <v>644</v>
      </c>
      <c r="L102" s="23" t="s">
        <v>645</v>
      </c>
      <c r="M102" s="23" t="s">
        <v>646</v>
      </c>
    </row>
    <row r="103" spans="2:13" x14ac:dyDescent="0.25">
      <c r="B103" t="str">
        <f t="shared" si="1"/>
        <v>Version:</v>
      </c>
      <c r="D103" t="s">
        <v>53</v>
      </c>
      <c r="E103" s="23" t="s">
        <v>647</v>
      </c>
      <c r="F103" s="23" t="s">
        <v>648</v>
      </c>
      <c r="G103" s="23" t="s">
        <v>648</v>
      </c>
      <c r="H103" s="23" t="s">
        <v>649</v>
      </c>
      <c r="I103" s="23" t="s">
        <v>648</v>
      </c>
      <c r="J103" s="12" t="s">
        <v>650</v>
      </c>
      <c r="K103" s="23" t="s">
        <v>651</v>
      </c>
      <c r="L103" s="23" t="s">
        <v>652</v>
      </c>
      <c r="M103" s="23" t="s">
        <v>653</v>
      </c>
    </row>
    <row r="104" spans="2:13" x14ac:dyDescent="0.25">
      <c r="B104" t="str">
        <f t="shared" si="1"/>
        <v>Nicht erfordelich</v>
      </c>
      <c r="D104" t="s">
        <v>53</v>
      </c>
      <c r="E104" s="23" t="s">
        <v>654</v>
      </c>
      <c r="F104" s="23" t="s">
        <v>655</v>
      </c>
      <c r="G104" s="12" t="s">
        <v>656</v>
      </c>
      <c r="H104" s="12" t="s">
        <v>657</v>
      </c>
      <c r="I104" s="12" t="s">
        <v>658</v>
      </c>
      <c r="J104" s="12" t="s">
        <v>659</v>
      </c>
      <c r="K104" s="23" t="s">
        <v>660</v>
      </c>
      <c r="L104" s="23" t="s">
        <v>661</v>
      </c>
      <c r="M104" s="23" t="s">
        <v>662</v>
      </c>
    </row>
    <row r="105" spans="2:13" x14ac:dyDescent="0.25">
      <c r="B105" t="str">
        <f t="shared" si="1"/>
        <v/>
      </c>
      <c r="D105" t="s">
        <v>53</v>
      </c>
    </row>
    <row r="106" spans="2:13" x14ac:dyDescent="0.25">
      <c r="B106" t="str">
        <f t="shared" si="1"/>
        <v>Fülen sie bitte markierte felder!</v>
      </c>
      <c r="D106" t="s">
        <v>53</v>
      </c>
      <c r="E106" s="23" t="s">
        <v>663</v>
      </c>
      <c r="F106" s="23" t="s">
        <v>664</v>
      </c>
      <c r="G106" s="23" t="s">
        <v>665</v>
      </c>
      <c r="H106" s="23" t="s">
        <v>666</v>
      </c>
      <c r="I106" s="23" t="s">
        <v>667</v>
      </c>
      <c r="J106" s="12" t="s">
        <v>668</v>
      </c>
      <c r="K106" s="23" t="s">
        <v>669</v>
      </c>
      <c r="L106" s="23" t="s">
        <v>670</v>
      </c>
      <c r="M106" s="23" t="s">
        <v>671</v>
      </c>
    </row>
    <row r="107" spans="2:13" x14ac:dyDescent="0.25">
      <c r="B107" t="str">
        <f t="shared" si="1"/>
        <v/>
      </c>
      <c r="D107" t="s">
        <v>53</v>
      </c>
      <c r="E107" s="23"/>
      <c r="F107" s="23"/>
      <c r="G107" s="23"/>
      <c r="H107" s="23"/>
      <c r="I107" s="23"/>
      <c r="J107" s="12"/>
      <c r="K107" s="23"/>
      <c r="M107" s="23"/>
    </row>
    <row r="108" spans="2:13" x14ac:dyDescent="0.25">
      <c r="B108" t="str">
        <f t="shared" si="1"/>
        <v/>
      </c>
      <c r="D108" t="s">
        <v>53</v>
      </c>
    </row>
    <row r="109" spans="2:13" x14ac:dyDescent="0.25">
      <c r="B109" t="str">
        <f t="shared" si="1"/>
        <v>Bedienung</v>
      </c>
      <c r="D109" t="s">
        <v>53</v>
      </c>
      <c r="E109" s="23" t="s">
        <v>672</v>
      </c>
      <c r="F109" s="23" t="s">
        <v>673</v>
      </c>
      <c r="G109" s="23" t="s">
        <v>674</v>
      </c>
      <c r="H109" s="23" t="s">
        <v>675</v>
      </c>
      <c r="I109" s="23" t="s">
        <v>676</v>
      </c>
      <c r="J109" s="23" t="s">
        <v>677</v>
      </c>
      <c r="K109" s="23" t="s">
        <v>678</v>
      </c>
      <c r="L109" s="23" t="s">
        <v>679</v>
      </c>
      <c r="M109" s="23" t="s">
        <v>680</v>
      </c>
    </row>
    <row r="110" spans="2:13" x14ac:dyDescent="0.25">
      <c r="B110" t="str">
        <f t="shared" si="1"/>
        <v>Hand</v>
      </c>
      <c r="D110" t="s">
        <v>53</v>
      </c>
      <c r="E110" s="23" t="s">
        <v>681</v>
      </c>
      <c r="F110" s="23" t="s">
        <v>682</v>
      </c>
      <c r="G110" s="23" t="s">
        <v>683</v>
      </c>
      <c r="H110" s="23" t="s">
        <v>684</v>
      </c>
      <c r="I110" s="23" t="s">
        <v>685</v>
      </c>
      <c r="J110" s="23" t="s">
        <v>683</v>
      </c>
      <c r="K110" s="23" t="s">
        <v>686</v>
      </c>
      <c r="L110" s="23" t="s">
        <v>687</v>
      </c>
      <c r="M110" s="27" t="s">
        <v>688</v>
      </c>
    </row>
    <row r="111" spans="2:13" x14ac:dyDescent="0.25">
      <c r="B111" t="str">
        <f t="shared" si="1"/>
        <v>Elektrisch</v>
      </c>
      <c r="D111" t="s">
        <v>53</v>
      </c>
      <c r="E111" s="23" t="s">
        <v>689</v>
      </c>
      <c r="F111" s="23" t="s">
        <v>690</v>
      </c>
      <c r="G111" s="23" t="s">
        <v>691</v>
      </c>
      <c r="H111" s="23" t="s">
        <v>692</v>
      </c>
      <c r="I111" s="23" t="s">
        <v>693</v>
      </c>
      <c r="J111" s="23" t="s">
        <v>691</v>
      </c>
      <c r="K111" s="23" t="s">
        <v>694</v>
      </c>
      <c r="L111" s="23" t="s">
        <v>695</v>
      </c>
      <c r="M111" s="23" t="s">
        <v>513</v>
      </c>
    </row>
    <row r="112" spans="2:13" x14ac:dyDescent="0.25">
      <c r="B112" t="str">
        <f t="shared" si="1"/>
        <v>Haspeklettenbedient</v>
      </c>
      <c r="D112" t="s">
        <v>53</v>
      </c>
      <c r="E112" s="23" t="s">
        <v>696</v>
      </c>
      <c r="F112" s="23" t="s">
        <v>697</v>
      </c>
      <c r="G112" s="23" t="s">
        <v>698</v>
      </c>
      <c r="H112" s="23" t="s">
        <v>699</v>
      </c>
      <c r="I112" s="23" t="s">
        <v>700</v>
      </c>
      <c r="J112" s="23" t="s">
        <v>701</v>
      </c>
      <c r="K112" s="23" t="s">
        <v>702</v>
      </c>
      <c r="L112" s="23" t="s">
        <v>703</v>
      </c>
      <c r="M112" s="23" t="s">
        <v>704</v>
      </c>
    </row>
    <row r="113" spans="2:14" x14ac:dyDescent="0.25">
      <c r="B113" t="str">
        <f t="shared" si="1"/>
        <v/>
      </c>
      <c r="D113" t="s">
        <v>53</v>
      </c>
      <c r="E113" s="23"/>
      <c r="F113" s="23"/>
      <c r="G113" s="23"/>
      <c r="H113" s="23"/>
      <c r="I113" s="23"/>
      <c r="J113" s="23"/>
      <c r="K113" s="23"/>
      <c r="L113" s="23"/>
    </row>
    <row r="114" spans="2:14" x14ac:dyDescent="0.25">
      <c r="B114" t="str">
        <f t="shared" si="1"/>
        <v/>
      </c>
      <c r="D114" t="s">
        <v>53</v>
      </c>
    </row>
    <row r="115" spans="2:14" x14ac:dyDescent="0.25">
      <c r="B115" t="str">
        <f t="shared" si="1"/>
        <v>Antriebesposition</v>
      </c>
      <c r="D115" t="s">
        <v>53</v>
      </c>
      <c r="E115" s="23" t="s">
        <v>705</v>
      </c>
      <c r="F115" s="23" t="s">
        <v>706</v>
      </c>
      <c r="G115" s="23" t="s">
        <v>707</v>
      </c>
      <c r="H115" s="23" t="s">
        <v>708</v>
      </c>
      <c r="I115" s="23" t="s">
        <v>709</v>
      </c>
      <c r="J115" s="12" t="s">
        <v>710</v>
      </c>
      <c r="K115" s="23" t="s">
        <v>711</v>
      </c>
      <c r="L115" s="23" t="s">
        <v>712</v>
      </c>
      <c r="M115" s="23" t="s">
        <v>713</v>
      </c>
    </row>
    <row r="116" spans="2:14" x14ac:dyDescent="0.25">
      <c r="B116" t="str">
        <f t="shared" si="1"/>
        <v>Auf der linken Seiten</v>
      </c>
      <c r="D116" t="s">
        <v>53</v>
      </c>
      <c r="E116" s="23" t="s">
        <v>714</v>
      </c>
      <c r="F116" s="23" t="s">
        <v>715</v>
      </c>
      <c r="G116" s="23" t="s">
        <v>716</v>
      </c>
      <c r="H116" s="23" t="s">
        <v>717</v>
      </c>
      <c r="I116" s="23" t="s">
        <v>718</v>
      </c>
      <c r="J116" s="12" t="s">
        <v>719</v>
      </c>
      <c r="K116" s="23" t="s">
        <v>720</v>
      </c>
      <c r="L116" s="23" t="s">
        <v>721</v>
      </c>
      <c r="M116" s="23" t="s">
        <v>722</v>
      </c>
    </row>
    <row r="117" spans="2:14" x14ac:dyDescent="0.25">
      <c r="B117" t="str">
        <f t="shared" si="1"/>
        <v>Auf der rechten Seiten</v>
      </c>
      <c r="D117" t="s">
        <v>53</v>
      </c>
      <c r="E117" s="23" t="s">
        <v>723</v>
      </c>
      <c r="F117" s="23" t="s">
        <v>724</v>
      </c>
      <c r="G117" s="23" t="s">
        <v>725</v>
      </c>
      <c r="H117" s="23" t="s">
        <v>726</v>
      </c>
      <c r="I117" s="23" t="s">
        <v>727</v>
      </c>
      <c r="J117" s="12" t="s">
        <v>728</v>
      </c>
      <c r="K117" s="23" t="s">
        <v>729</v>
      </c>
      <c r="L117" s="23" t="s">
        <v>730</v>
      </c>
      <c r="M117" s="23" t="s">
        <v>731</v>
      </c>
    </row>
    <row r="118" spans="2:14" x14ac:dyDescent="0.25">
      <c r="B118" t="str">
        <f t="shared" si="1"/>
        <v/>
      </c>
      <c r="D118" t="s">
        <v>53</v>
      </c>
    </row>
    <row r="119" spans="2:14" x14ac:dyDescent="0.25">
      <c r="B119" t="str">
        <f t="shared" si="1"/>
        <v>Extra aufhängung federpaket</v>
      </c>
      <c r="D119" t="s">
        <v>53</v>
      </c>
      <c r="E119" s="23" t="s">
        <v>732</v>
      </c>
      <c r="F119" s="23" t="s">
        <v>733</v>
      </c>
      <c r="G119" s="23" t="s">
        <v>734</v>
      </c>
      <c r="H119" s="23" t="s">
        <v>735</v>
      </c>
      <c r="I119" s="23" t="s">
        <v>736</v>
      </c>
      <c r="J119" s="12" t="s">
        <v>737</v>
      </c>
      <c r="K119" t="s">
        <v>738</v>
      </c>
      <c r="L119" t="s">
        <v>739</v>
      </c>
      <c r="M119" t="s">
        <v>740</v>
      </c>
    </row>
    <row r="120" spans="2:14" x14ac:dyDescent="0.25">
      <c r="B120" t="str">
        <f t="shared" si="1"/>
        <v>Wenn w&lt; 2000 - baus-1 feder (spr-1)</v>
      </c>
      <c r="D120" t="s">
        <v>53</v>
      </c>
      <c r="E120" s="23" t="s">
        <v>741</v>
      </c>
      <c r="F120" s="23" t="s">
        <v>742</v>
      </c>
      <c r="G120" s="23" t="s">
        <v>743</v>
      </c>
      <c r="H120" s="23" t="s">
        <v>744</v>
      </c>
      <c r="I120" s="23" t="s">
        <v>745</v>
      </c>
      <c r="J120" s="12" t="s">
        <v>746</v>
      </c>
      <c r="K120" t="s">
        <v>747</v>
      </c>
      <c r="L120" t="s">
        <v>748</v>
      </c>
      <c r="M120" t="s">
        <v>749</v>
      </c>
    </row>
    <row r="121" spans="2:14" x14ac:dyDescent="0.25">
      <c r="B121" t="str">
        <f t="shared" si="1"/>
        <v>Wenn 2000&gt;=w&lt;6000- baus-2 federn (spr-2)</v>
      </c>
      <c r="D121" t="s">
        <v>53</v>
      </c>
      <c r="E121" s="23" t="s">
        <v>750</v>
      </c>
      <c r="F121" s="23" t="s">
        <v>751</v>
      </c>
      <c r="G121" s="23" t="s">
        <v>752</v>
      </c>
      <c r="H121" s="23" t="s">
        <v>753</v>
      </c>
      <c r="I121" s="23" t="s">
        <v>754</v>
      </c>
      <c r="J121" s="12" t="s">
        <v>755</v>
      </c>
      <c r="K121" t="s">
        <v>756</v>
      </c>
      <c r="L121" t="s">
        <v>757</v>
      </c>
      <c r="M121" t="s">
        <v>758</v>
      </c>
    </row>
    <row r="122" spans="2:14" x14ac:dyDescent="0.25">
      <c r="B122" t="str">
        <f t="shared" si="1"/>
        <v>Wenn w&gt;=6000 - baus-4 federn (spr-4)</v>
      </c>
      <c r="D122" t="s">
        <v>53</v>
      </c>
      <c r="E122" s="23" t="s">
        <v>759</v>
      </c>
      <c r="F122" s="23" t="s">
        <v>760</v>
      </c>
      <c r="G122" s="23" t="s">
        <v>761</v>
      </c>
      <c r="H122" s="23" t="s">
        <v>762</v>
      </c>
      <c r="I122" s="23" t="s">
        <v>763</v>
      </c>
      <c r="J122" s="12" t="s">
        <v>764</v>
      </c>
      <c r="K122" t="s">
        <v>765</v>
      </c>
      <c r="L122" t="s">
        <v>766</v>
      </c>
      <c r="M122" t="s">
        <v>767</v>
      </c>
    </row>
    <row r="123" spans="2:14" x14ac:dyDescent="0.25">
      <c r="B123" t="str">
        <f t="shared" si="1"/>
        <v/>
      </c>
      <c r="D123" t="s">
        <v>53</v>
      </c>
    </row>
    <row r="124" spans="2:14" x14ac:dyDescent="0.25">
      <c r="B124" t="str">
        <f t="shared" si="1"/>
        <v>Paneel-typ</v>
      </c>
      <c r="D124" t="s">
        <v>53</v>
      </c>
      <c r="E124" s="23" t="s">
        <v>768</v>
      </c>
      <c r="F124" s="23" t="s">
        <v>769</v>
      </c>
      <c r="G124" s="12" t="s">
        <v>770</v>
      </c>
      <c r="H124" s="23" t="s">
        <v>771</v>
      </c>
      <c r="I124" s="23" t="s">
        <v>772</v>
      </c>
      <c r="J124" s="12" t="s">
        <v>773</v>
      </c>
      <c r="K124" s="23" t="s">
        <v>774</v>
      </c>
      <c r="L124" s="23" t="s">
        <v>775</v>
      </c>
      <c r="M124" s="23" t="s">
        <v>776</v>
      </c>
    </row>
    <row r="125" spans="2:14" x14ac:dyDescent="0.25">
      <c r="B125" t="str">
        <f t="shared" si="1"/>
        <v>40mm</v>
      </c>
      <c r="D125" t="s">
        <v>53</v>
      </c>
      <c r="E125" s="28" t="s">
        <v>777</v>
      </c>
      <c r="F125" s="28" t="s">
        <v>777</v>
      </c>
      <c r="G125" s="28" t="s">
        <v>777</v>
      </c>
      <c r="H125" s="28" t="s">
        <v>777</v>
      </c>
      <c r="I125" s="28" t="s">
        <v>777</v>
      </c>
      <c r="J125" s="28" t="s">
        <v>777</v>
      </c>
      <c r="K125" s="28" t="s">
        <v>777</v>
      </c>
      <c r="L125" s="28" t="s">
        <v>778</v>
      </c>
      <c r="M125" s="28" t="s">
        <v>777</v>
      </c>
      <c r="N125" s="28" t="s">
        <v>779</v>
      </c>
    </row>
    <row r="126" spans="2:14" x14ac:dyDescent="0.25">
      <c r="B126" t="str">
        <f t="shared" si="1"/>
        <v>80mm</v>
      </c>
      <c r="D126" t="s">
        <v>53</v>
      </c>
      <c r="E126" s="28" t="s">
        <v>780</v>
      </c>
      <c r="F126" s="28" t="s">
        <v>780</v>
      </c>
      <c r="G126" s="28" t="s">
        <v>780</v>
      </c>
      <c r="H126" s="28" t="s">
        <v>780</v>
      </c>
      <c r="I126" s="28" t="s">
        <v>780</v>
      </c>
      <c r="J126" s="28" t="s">
        <v>780</v>
      </c>
      <c r="K126" s="28" t="s">
        <v>780</v>
      </c>
      <c r="L126" s="28" t="s">
        <v>781</v>
      </c>
      <c r="M126" s="28" t="s">
        <v>780</v>
      </c>
      <c r="N126" s="28" t="s">
        <v>782</v>
      </c>
    </row>
    <row r="127" spans="2:14" x14ac:dyDescent="0.25">
      <c r="B127" t="str">
        <f t="shared" si="1"/>
        <v/>
      </c>
    </row>
    <row r="128" spans="2:14" x14ac:dyDescent="0.25">
      <c r="B128" t="str">
        <f t="shared" si="1"/>
        <v/>
      </c>
    </row>
    <row r="129" spans="2:14" x14ac:dyDescent="0.25">
      <c r="B129" t="str">
        <f t="shared" si="1"/>
        <v>Laufschienen-Typ</v>
      </c>
      <c r="E129" s="28" t="s">
        <v>783</v>
      </c>
      <c r="F129" s="28" t="s">
        <v>784</v>
      </c>
      <c r="G129" s="28" t="s">
        <v>785</v>
      </c>
      <c r="H129" s="28" t="s">
        <v>786</v>
      </c>
      <c r="I129" s="28" t="s">
        <v>787</v>
      </c>
      <c r="J129" s="28" t="s">
        <v>788</v>
      </c>
      <c r="K129" s="28" t="s">
        <v>789</v>
      </c>
      <c r="L129" s="28" t="s">
        <v>790</v>
      </c>
      <c r="M129" s="28" t="s">
        <v>791</v>
      </c>
    </row>
    <row r="130" spans="2:14" x14ac:dyDescent="0.25">
      <c r="B130" t="str">
        <f t="shared" si="1"/>
        <v>2"</v>
      </c>
      <c r="E130" s="28" t="s">
        <v>792</v>
      </c>
      <c r="F130" s="28" t="s">
        <v>792</v>
      </c>
      <c r="G130" s="28" t="s">
        <v>792</v>
      </c>
      <c r="H130" s="28" t="s">
        <v>792</v>
      </c>
      <c r="I130" s="28" t="s">
        <v>792</v>
      </c>
      <c r="J130" s="28" t="s">
        <v>792</v>
      </c>
      <c r="K130" s="28" t="s">
        <v>792</v>
      </c>
      <c r="L130" s="28" t="s">
        <v>792</v>
      </c>
      <c r="M130" s="28" t="s">
        <v>792</v>
      </c>
      <c r="N130" s="28" t="s">
        <v>792</v>
      </c>
    </row>
    <row r="131" spans="2:14" x14ac:dyDescent="0.25">
      <c r="B131" t="str">
        <f t="shared" si="1"/>
        <v>3"</v>
      </c>
      <c r="E131" s="28" t="s">
        <v>793</v>
      </c>
      <c r="F131" s="28" t="s">
        <v>793</v>
      </c>
      <c r="G131" s="28" t="s">
        <v>793</v>
      </c>
      <c r="H131" s="28" t="s">
        <v>793</v>
      </c>
      <c r="I131" s="28" t="s">
        <v>793</v>
      </c>
      <c r="J131" s="28" t="s">
        <v>793</v>
      </c>
      <c r="K131" s="28" t="s">
        <v>793</v>
      </c>
      <c r="L131" s="28" t="s">
        <v>793</v>
      </c>
      <c r="M131" s="28" t="s">
        <v>793</v>
      </c>
      <c r="N131" s="28" t="s">
        <v>793</v>
      </c>
    </row>
    <row r="132" spans="2:14" x14ac:dyDescent="0.25">
      <c r="B132" t="str">
        <f t="shared" si="1"/>
        <v/>
      </c>
    </row>
    <row r="133" spans="2:14" x14ac:dyDescent="0.25">
      <c r="B133" t="str">
        <f t="shared" si="1"/>
        <v>freie Raumtiefe.</v>
      </c>
      <c r="E133" s="14" t="s">
        <v>794</v>
      </c>
      <c r="F133" s="14" t="s">
        <v>795</v>
      </c>
      <c r="G133" s="14" t="s">
        <v>796</v>
      </c>
      <c r="H133" s="14" t="s">
        <v>797</v>
      </c>
      <c r="I133" s="14" t="s">
        <v>798</v>
      </c>
      <c r="J133" s="14" t="s">
        <v>799</v>
      </c>
      <c r="K133" s="24" t="s">
        <v>800</v>
      </c>
      <c r="L133" s="24" t="s">
        <v>801</v>
      </c>
      <c r="M133" s="24" t="s">
        <v>802</v>
      </c>
      <c r="N133" s="14"/>
    </row>
    <row r="134" spans="2:14" x14ac:dyDescent="0.25">
      <c r="B134" t="str">
        <f t="shared" ref="B134:B197" si="2">IF(E134="","",VLOOKUP(E134,E134:U134,$B$2,FALSE))</f>
        <v>Der obere Rand des notwendigen Montagebereichs</v>
      </c>
      <c r="E134" s="14" t="s">
        <v>803</v>
      </c>
      <c r="F134" s="14" t="s">
        <v>804</v>
      </c>
      <c r="G134" s="14" t="s">
        <v>805</v>
      </c>
      <c r="H134" s="14" t="s">
        <v>806</v>
      </c>
      <c r="I134" s="14" t="s">
        <v>807</v>
      </c>
      <c r="J134" s="14" t="s">
        <v>808</v>
      </c>
      <c r="K134" s="24" t="s">
        <v>809</v>
      </c>
      <c r="L134" s="24" t="s">
        <v>810</v>
      </c>
      <c r="M134" s="24" t="s">
        <v>811</v>
      </c>
      <c r="N134" s="14"/>
    </row>
    <row r="135" spans="2:14" x14ac:dyDescent="0.25">
      <c r="B135" t="str">
        <f t="shared" si="2"/>
        <v>Wellenachse über dem Boden</v>
      </c>
      <c r="E135" s="14" t="s">
        <v>812</v>
      </c>
      <c r="F135" s="14" t="s">
        <v>813</v>
      </c>
      <c r="G135" s="14" t="s">
        <v>814</v>
      </c>
      <c r="H135" s="24" t="s">
        <v>815</v>
      </c>
      <c r="I135" s="14" t="s">
        <v>816</v>
      </c>
      <c r="J135" s="14" t="s">
        <v>817</v>
      </c>
      <c r="K135" s="24" t="s">
        <v>818</v>
      </c>
      <c r="L135" s="24" t="s">
        <v>819</v>
      </c>
      <c r="M135" s="24" t="s">
        <v>820</v>
      </c>
      <c r="N135" s="14"/>
    </row>
    <row r="136" spans="2:14" x14ac:dyDescent="0.25">
      <c r="B136" t="str">
        <f t="shared" si="2"/>
        <v>Seite der Motorstandort</v>
      </c>
      <c r="E136" s="14" t="s">
        <v>821</v>
      </c>
      <c r="F136" s="14" t="s">
        <v>822</v>
      </c>
      <c r="G136" s="14" t="s">
        <v>823</v>
      </c>
      <c r="H136" s="24" t="s">
        <v>824</v>
      </c>
      <c r="I136" s="14" t="s">
        <v>825</v>
      </c>
      <c r="J136" s="14" t="s">
        <v>826</v>
      </c>
      <c r="K136" s="24" t="s">
        <v>827</v>
      </c>
      <c r="L136" s="24" t="s">
        <v>828</v>
      </c>
      <c r="M136" s="24" t="s">
        <v>829</v>
      </c>
      <c r="N136" s="14"/>
    </row>
    <row r="137" spans="2:14" x14ac:dyDescent="0.25">
      <c r="B137" t="str">
        <f t="shared" si="2"/>
        <v/>
      </c>
    </row>
    <row r="138" spans="2:14" x14ac:dyDescent="0.25">
      <c r="B138" t="str">
        <f t="shared" si="2"/>
        <v xml:space="preserve"> Höhergeführter Beschlag (HL)</v>
      </c>
      <c r="E138" s="23" t="s">
        <v>830</v>
      </c>
      <c r="F138" s="23" t="s">
        <v>831</v>
      </c>
      <c r="G138" s="23" t="s">
        <v>832</v>
      </c>
      <c r="H138" s="23" t="s">
        <v>833</v>
      </c>
      <c r="I138" s="23" t="s">
        <v>834</v>
      </c>
      <c r="J138" s="23" t="s">
        <v>835</v>
      </c>
      <c r="K138" s="23" t="s">
        <v>836</v>
      </c>
      <c r="L138" s="23" t="s">
        <v>837</v>
      </c>
      <c r="M138" s="23" t="s">
        <v>838</v>
      </c>
      <c r="N138" s="28"/>
    </row>
    <row r="139" spans="2:14" x14ac:dyDescent="0.25">
      <c r="B139" t="str">
        <f t="shared" si="2"/>
        <v>Vertikaler Beschlag (VL)</v>
      </c>
      <c r="E139" s="23" t="s">
        <v>839</v>
      </c>
      <c r="F139" s="23" t="s">
        <v>840</v>
      </c>
      <c r="G139" s="23" t="s">
        <v>841</v>
      </c>
      <c r="H139" s="23" t="s">
        <v>842</v>
      </c>
      <c r="I139" s="23" t="s">
        <v>843</v>
      </c>
      <c r="J139" s="29" t="s">
        <v>844</v>
      </c>
      <c r="K139" s="23" t="s">
        <v>845</v>
      </c>
      <c r="L139" s="23" t="s">
        <v>846</v>
      </c>
      <c r="M139" s="23" t="s">
        <v>847</v>
      </c>
    </row>
    <row r="140" spans="2:14" ht="15" customHeight="1" x14ac:dyDescent="0.25">
      <c r="B140" t="str">
        <f>IF(E140="","",VLOOKUP(E140,E140:U140,$B$2,FALSE))</f>
        <v>Angebot/Bestellung:</v>
      </c>
      <c r="E140" t="s">
        <v>848</v>
      </c>
      <c r="F140" t="s">
        <v>849</v>
      </c>
      <c r="G140" t="s">
        <v>850</v>
      </c>
      <c r="H140" t="s">
        <v>851</v>
      </c>
      <c r="I140" t="s">
        <v>852</v>
      </c>
      <c r="J140" t="s">
        <v>853</v>
      </c>
      <c r="K140" t="s">
        <v>854</v>
      </c>
      <c r="L140" t="s">
        <v>855</v>
      </c>
      <c r="M140" t="s">
        <v>856</v>
      </c>
    </row>
    <row r="141" spans="2:14" ht="15" customHeight="1" x14ac:dyDescent="0.25">
      <c r="B141" t="str">
        <f t="shared" si="2"/>
        <v>Position:</v>
      </c>
      <c r="E141" t="s">
        <v>857</v>
      </c>
      <c r="F141" t="s">
        <v>858</v>
      </c>
      <c r="G141" t="s">
        <v>858</v>
      </c>
      <c r="H141" t="s">
        <v>859</v>
      </c>
      <c r="I141" t="s">
        <v>860</v>
      </c>
      <c r="J141" t="s">
        <v>861</v>
      </c>
      <c r="K141" t="s">
        <v>862</v>
      </c>
      <c r="L141" t="s">
        <v>863</v>
      </c>
      <c r="M141" t="s">
        <v>864</v>
      </c>
    </row>
    <row r="142" spans="2:14" x14ac:dyDescent="0.25">
      <c r="B142" t="str">
        <f t="shared" si="2"/>
        <v/>
      </c>
    </row>
    <row r="143" spans="2:14" ht="15" customHeight="1" x14ac:dyDescent="0.25">
      <c r="B143" t="str">
        <f t="shared" si="2"/>
        <v/>
      </c>
    </row>
    <row r="144" spans="2:14" ht="15" customHeight="1" x14ac:dyDescent="0.25">
      <c r="B144" t="str">
        <f t="shared" si="2"/>
        <v/>
      </c>
    </row>
    <row r="145" spans="2:2" x14ac:dyDescent="0.25">
      <c r="B145" t="str">
        <f t="shared" si="2"/>
        <v/>
      </c>
    </row>
    <row r="146" spans="2:2" x14ac:dyDescent="0.25">
      <c r="B146" t="str">
        <f t="shared" si="2"/>
        <v/>
      </c>
    </row>
    <row r="147" spans="2:2" x14ac:dyDescent="0.25">
      <c r="B147" t="str">
        <f t="shared" si="2"/>
        <v/>
      </c>
    </row>
    <row r="148" spans="2:2" x14ac:dyDescent="0.25">
      <c r="B148" t="str">
        <f t="shared" si="2"/>
        <v/>
      </c>
    </row>
    <row r="149" spans="2:2" x14ac:dyDescent="0.25">
      <c r="B149" t="str">
        <f t="shared" si="2"/>
        <v/>
      </c>
    </row>
    <row r="150" spans="2:2" x14ac:dyDescent="0.25">
      <c r="B150" t="str">
        <f t="shared" si="2"/>
        <v/>
      </c>
    </row>
    <row r="151" spans="2:2" x14ac:dyDescent="0.25">
      <c r="B151" t="str">
        <f t="shared" si="2"/>
        <v/>
      </c>
    </row>
    <row r="152" spans="2:2" x14ac:dyDescent="0.25">
      <c r="B152" t="str">
        <f t="shared" si="2"/>
        <v/>
      </c>
    </row>
    <row r="153" spans="2:2" x14ac:dyDescent="0.25">
      <c r="B153" t="str">
        <f t="shared" si="2"/>
        <v/>
      </c>
    </row>
    <row r="154" spans="2:2" x14ac:dyDescent="0.25">
      <c r="B154" t="str">
        <f t="shared" si="2"/>
        <v/>
      </c>
    </row>
    <row r="155" spans="2:2" x14ac:dyDescent="0.25">
      <c r="B155" t="str">
        <f t="shared" si="2"/>
        <v/>
      </c>
    </row>
    <row r="156" spans="2:2" x14ac:dyDescent="0.25">
      <c r="B156" t="str">
        <f t="shared" si="2"/>
        <v/>
      </c>
    </row>
    <row r="157" spans="2:2" x14ac:dyDescent="0.25">
      <c r="B157" t="str">
        <f t="shared" si="2"/>
        <v/>
      </c>
    </row>
    <row r="158" spans="2:2" x14ac:dyDescent="0.25">
      <c r="B158" t="str">
        <f t="shared" si="2"/>
        <v/>
      </c>
    </row>
    <row r="159" spans="2:2" x14ac:dyDescent="0.25">
      <c r="B159" t="str">
        <f t="shared" si="2"/>
        <v/>
      </c>
    </row>
    <row r="160" spans="2:2" x14ac:dyDescent="0.25">
      <c r="B160" t="str">
        <f t="shared" si="2"/>
        <v/>
      </c>
    </row>
    <row r="161" spans="2:2" x14ac:dyDescent="0.25">
      <c r="B161" t="str">
        <f t="shared" si="2"/>
        <v/>
      </c>
    </row>
    <row r="162" spans="2:2" x14ac:dyDescent="0.25">
      <c r="B162" t="str">
        <f t="shared" si="2"/>
        <v/>
      </c>
    </row>
    <row r="163" spans="2:2" x14ac:dyDescent="0.25">
      <c r="B163" t="str">
        <f t="shared" si="2"/>
        <v/>
      </c>
    </row>
    <row r="164" spans="2:2" x14ac:dyDescent="0.25">
      <c r="B164" t="str">
        <f t="shared" si="2"/>
        <v/>
      </c>
    </row>
    <row r="165" spans="2:2" x14ac:dyDescent="0.25">
      <c r="B165" t="str">
        <f t="shared" si="2"/>
        <v/>
      </c>
    </row>
    <row r="166" spans="2:2" x14ac:dyDescent="0.25">
      <c r="B166" t="str">
        <f t="shared" si="2"/>
        <v/>
      </c>
    </row>
    <row r="167" spans="2:2" x14ac:dyDescent="0.25">
      <c r="B167" t="str">
        <f t="shared" si="2"/>
        <v/>
      </c>
    </row>
    <row r="168" spans="2:2" x14ac:dyDescent="0.25">
      <c r="B168" t="str">
        <f t="shared" si="2"/>
        <v/>
      </c>
    </row>
    <row r="169" spans="2:2" x14ac:dyDescent="0.25">
      <c r="B169" t="str">
        <f t="shared" si="2"/>
        <v/>
      </c>
    </row>
    <row r="170" spans="2:2" x14ac:dyDescent="0.25">
      <c r="B170" t="str">
        <f t="shared" si="2"/>
        <v/>
      </c>
    </row>
    <row r="171" spans="2:2" x14ac:dyDescent="0.25">
      <c r="B171" t="str">
        <f t="shared" si="2"/>
        <v/>
      </c>
    </row>
    <row r="172" spans="2:2" x14ac:dyDescent="0.25">
      <c r="B172" t="str">
        <f t="shared" si="2"/>
        <v/>
      </c>
    </row>
    <row r="173" spans="2:2" x14ac:dyDescent="0.25">
      <c r="B173" t="str">
        <f t="shared" si="2"/>
        <v/>
      </c>
    </row>
    <row r="174" spans="2:2" x14ac:dyDescent="0.25">
      <c r="B174" t="str">
        <f t="shared" si="2"/>
        <v/>
      </c>
    </row>
    <row r="175" spans="2:2" x14ac:dyDescent="0.25">
      <c r="B175" t="str">
        <f t="shared" si="2"/>
        <v/>
      </c>
    </row>
    <row r="176" spans="2:2" x14ac:dyDescent="0.25">
      <c r="B176" t="str">
        <f t="shared" si="2"/>
        <v/>
      </c>
    </row>
    <row r="177" spans="2:2" x14ac:dyDescent="0.25">
      <c r="B177" t="str">
        <f t="shared" si="2"/>
        <v/>
      </c>
    </row>
    <row r="178" spans="2:2" x14ac:dyDescent="0.25">
      <c r="B178" t="str">
        <f t="shared" si="2"/>
        <v/>
      </c>
    </row>
    <row r="179" spans="2:2" x14ac:dyDescent="0.25">
      <c r="B179" t="str">
        <f t="shared" si="2"/>
        <v/>
      </c>
    </row>
    <row r="180" spans="2:2" x14ac:dyDescent="0.25">
      <c r="B180" t="str">
        <f t="shared" si="2"/>
        <v/>
      </c>
    </row>
    <row r="181" spans="2:2" x14ac:dyDescent="0.25">
      <c r="B181" t="str">
        <f t="shared" si="2"/>
        <v/>
      </c>
    </row>
    <row r="182" spans="2:2" x14ac:dyDescent="0.25">
      <c r="B182" t="str">
        <f t="shared" si="2"/>
        <v/>
      </c>
    </row>
    <row r="183" spans="2:2" x14ac:dyDescent="0.25">
      <c r="B183" t="str">
        <f t="shared" si="2"/>
        <v/>
      </c>
    </row>
    <row r="184" spans="2:2" x14ac:dyDescent="0.25">
      <c r="B184" t="str">
        <f t="shared" si="2"/>
        <v/>
      </c>
    </row>
    <row r="185" spans="2:2" x14ac:dyDescent="0.25">
      <c r="B185" t="str">
        <f t="shared" si="2"/>
        <v/>
      </c>
    </row>
    <row r="186" spans="2:2" x14ac:dyDescent="0.25">
      <c r="B186" t="str">
        <f t="shared" si="2"/>
        <v/>
      </c>
    </row>
    <row r="187" spans="2:2" x14ac:dyDescent="0.25">
      <c r="B187" t="str">
        <f t="shared" si="2"/>
        <v/>
      </c>
    </row>
    <row r="188" spans="2:2" x14ac:dyDescent="0.25">
      <c r="B188" t="str">
        <f t="shared" si="2"/>
        <v/>
      </c>
    </row>
    <row r="189" spans="2:2" x14ac:dyDescent="0.25">
      <c r="B189" t="str">
        <f t="shared" si="2"/>
        <v/>
      </c>
    </row>
    <row r="190" spans="2:2" x14ac:dyDescent="0.25">
      <c r="B190" t="str">
        <f t="shared" si="2"/>
        <v/>
      </c>
    </row>
    <row r="191" spans="2:2" x14ac:dyDescent="0.25">
      <c r="B191" t="str">
        <f t="shared" si="2"/>
        <v/>
      </c>
    </row>
    <row r="192" spans="2:2" x14ac:dyDescent="0.25">
      <c r="B192" t="str">
        <f t="shared" si="2"/>
        <v/>
      </c>
    </row>
    <row r="193" spans="2:2" x14ac:dyDescent="0.25">
      <c r="B193" t="str">
        <f t="shared" si="2"/>
        <v/>
      </c>
    </row>
    <row r="194" spans="2:2" x14ac:dyDescent="0.25">
      <c r="B194" t="str">
        <f t="shared" si="2"/>
        <v/>
      </c>
    </row>
    <row r="195" spans="2:2" x14ac:dyDescent="0.25">
      <c r="B195" t="str">
        <f t="shared" si="2"/>
        <v/>
      </c>
    </row>
    <row r="196" spans="2:2" x14ac:dyDescent="0.25">
      <c r="B196" t="str">
        <f t="shared" si="2"/>
        <v/>
      </c>
    </row>
    <row r="197" spans="2:2" x14ac:dyDescent="0.25">
      <c r="B197" t="str">
        <f t="shared" si="2"/>
        <v/>
      </c>
    </row>
    <row r="198" spans="2:2" x14ac:dyDescent="0.25">
      <c r="B198" t="str">
        <f t="shared" ref="B198:B261" si="3">IF(E198="","",VLOOKUP(E198,E198:U198,$B$2,FALSE))</f>
        <v/>
      </c>
    </row>
    <row r="199" spans="2:2" x14ac:dyDescent="0.25">
      <c r="B199" t="str">
        <f t="shared" si="3"/>
        <v/>
      </c>
    </row>
    <row r="200" spans="2:2" x14ac:dyDescent="0.25">
      <c r="B200" t="str">
        <f t="shared" si="3"/>
        <v/>
      </c>
    </row>
    <row r="201" spans="2:2" x14ac:dyDescent="0.25">
      <c r="B201" t="str">
        <f t="shared" si="3"/>
        <v/>
      </c>
    </row>
    <row r="202" spans="2:2" x14ac:dyDescent="0.25">
      <c r="B202" t="str">
        <f t="shared" si="3"/>
        <v/>
      </c>
    </row>
    <row r="203" spans="2:2" x14ac:dyDescent="0.25">
      <c r="B203" t="str">
        <f t="shared" si="3"/>
        <v/>
      </c>
    </row>
    <row r="204" spans="2:2" x14ac:dyDescent="0.25">
      <c r="B204" t="str">
        <f t="shared" si="3"/>
        <v/>
      </c>
    </row>
    <row r="205" spans="2:2" x14ac:dyDescent="0.25">
      <c r="B205" t="str">
        <f t="shared" si="3"/>
        <v/>
      </c>
    </row>
    <row r="206" spans="2:2" x14ac:dyDescent="0.25">
      <c r="B206" t="str">
        <f t="shared" si="3"/>
        <v/>
      </c>
    </row>
    <row r="207" spans="2:2" x14ac:dyDescent="0.25">
      <c r="B207" t="str">
        <f t="shared" si="3"/>
        <v/>
      </c>
    </row>
    <row r="208" spans="2:2" x14ac:dyDescent="0.25">
      <c r="B208" t="str">
        <f t="shared" si="3"/>
        <v/>
      </c>
    </row>
    <row r="209" spans="2:2" x14ac:dyDescent="0.25">
      <c r="B209" t="str">
        <f t="shared" si="3"/>
        <v/>
      </c>
    </row>
    <row r="210" spans="2:2" x14ac:dyDescent="0.25">
      <c r="B210" t="str">
        <f t="shared" si="3"/>
        <v/>
      </c>
    </row>
    <row r="211" spans="2:2" x14ac:dyDescent="0.25">
      <c r="B211" t="str">
        <f t="shared" si="3"/>
        <v/>
      </c>
    </row>
    <row r="212" spans="2:2" x14ac:dyDescent="0.25">
      <c r="B212" t="str">
        <f t="shared" si="3"/>
        <v/>
      </c>
    </row>
    <row r="213" spans="2:2" x14ac:dyDescent="0.25">
      <c r="B213" t="str">
        <f t="shared" si="3"/>
        <v/>
      </c>
    </row>
    <row r="214" spans="2:2" x14ac:dyDescent="0.25">
      <c r="B214" t="str">
        <f t="shared" si="3"/>
        <v/>
      </c>
    </row>
    <row r="215" spans="2:2" x14ac:dyDescent="0.25">
      <c r="B215" t="str">
        <f t="shared" si="3"/>
        <v/>
      </c>
    </row>
    <row r="216" spans="2:2" x14ac:dyDescent="0.25">
      <c r="B216" t="str">
        <f t="shared" si="3"/>
        <v/>
      </c>
    </row>
    <row r="217" spans="2:2" x14ac:dyDescent="0.25">
      <c r="B217" t="str">
        <f t="shared" si="3"/>
        <v/>
      </c>
    </row>
    <row r="218" spans="2:2" x14ac:dyDescent="0.25">
      <c r="B218" t="str">
        <f t="shared" si="3"/>
        <v/>
      </c>
    </row>
    <row r="219" spans="2:2" x14ac:dyDescent="0.25">
      <c r="B219" t="str">
        <f t="shared" si="3"/>
        <v/>
      </c>
    </row>
    <row r="220" spans="2:2" x14ac:dyDescent="0.25">
      <c r="B220" t="str">
        <f t="shared" si="3"/>
        <v/>
      </c>
    </row>
    <row r="221" spans="2:2" x14ac:dyDescent="0.25">
      <c r="B221" t="str">
        <f t="shared" si="3"/>
        <v/>
      </c>
    </row>
    <row r="222" spans="2:2" x14ac:dyDescent="0.25">
      <c r="B222" t="str">
        <f t="shared" si="3"/>
        <v/>
      </c>
    </row>
    <row r="223" spans="2:2" x14ac:dyDescent="0.25">
      <c r="B223" t="str">
        <f t="shared" si="3"/>
        <v/>
      </c>
    </row>
    <row r="224" spans="2:2" x14ac:dyDescent="0.25">
      <c r="B224" t="str">
        <f t="shared" si="3"/>
        <v/>
      </c>
    </row>
    <row r="225" spans="2:2" x14ac:dyDescent="0.25">
      <c r="B225" t="str">
        <f t="shared" si="3"/>
        <v/>
      </c>
    </row>
    <row r="226" spans="2:2" x14ac:dyDescent="0.25">
      <c r="B226" t="str">
        <f t="shared" si="3"/>
        <v/>
      </c>
    </row>
    <row r="227" spans="2:2" x14ac:dyDescent="0.25">
      <c r="B227" t="str">
        <f t="shared" si="3"/>
        <v/>
      </c>
    </row>
    <row r="228" spans="2:2" x14ac:dyDescent="0.25">
      <c r="B228" t="str">
        <f t="shared" si="3"/>
        <v/>
      </c>
    </row>
    <row r="229" spans="2:2" x14ac:dyDescent="0.25">
      <c r="B229" t="str">
        <f t="shared" si="3"/>
        <v/>
      </c>
    </row>
    <row r="230" spans="2:2" x14ac:dyDescent="0.25">
      <c r="B230" t="str">
        <f t="shared" si="3"/>
        <v/>
      </c>
    </row>
    <row r="231" spans="2:2" x14ac:dyDescent="0.25">
      <c r="B231" t="str">
        <f t="shared" si="3"/>
        <v/>
      </c>
    </row>
    <row r="232" spans="2:2" x14ac:dyDescent="0.25">
      <c r="B232" t="str">
        <f t="shared" si="3"/>
        <v/>
      </c>
    </row>
    <row r="233" spans="2:2" x14ac:dyDescent="0.25">
      <c r="B233" t="str">
        <f t="shared" si="3"/>
        <v/>
      </c>
    </row>
    <row r="234" spans="2:2" x14ac:dyDescent="0.25">
      <c r="B234" t="str">
        <f t="shared" si="3"/>
        <v/>
      </c>
    </row>
    <row r="235" spans="2:2" x14ac:dyDescent="0.25">
      <c r="B235" t="str">
        <f t="shared" si="3"/>
        <v/>
      </c>
    </row>
    <row r="236" spans="2:2" x14ac:dyDescent="0.25">
      <c r="B236" t="str">
        <f t="shared" si="3"/>
        <v/>
      </c>
    </row>
    <row r="237" spans="2:2" x14ac:dyDescent="0.25">
      <c r="B237" t="str">
        <f t="shared" si="3"/>
        <v/>
      </c>
    </row>
    <row r="238" spans="2:2" x14ac:dyDescent="0.25">
      <c r="B238" t="str">
        <f t="shared" si="3"/>
        <v/>
      </c>
    </row>
    <row r="239" spans="2:2" x14ac:dyDescent="0.25">
      <c r="B239" t="str">
        <f t="shared" si="3"/>
        <v/>
      </c>
    </row>
    <row r="240" spans="2:2" x14ac:dyDescent="0.25">
      <c r="B240" t="str">
        <f t="shared" si="3"/>
        <v/>
      </c>
    </row>
    <row r="241" spans="2:2" x14ac:dyDescent="0.25">
      <c r="B241" t="str">
        <f t="shared" si="3"/>
        <v/>
      </c>
    </row>
    <row r="242" spans="2:2" x14ac:dyDescent="0.25">
      <c r="B242" t="str">
        <f t="shared" si="3"/>
        <v/>
      </c>
    </row>
    <row r="243" spans="2:2" x14ac:dyDescent="0.25">
      <c r="B243" t="str">
        <f t="shared" si="3"/>
        <v/>
      </c>
    </row>
    <row r="244" spans="2:2" x14ac:dyDescent="0.25">
      <c r="B244" t="str">
        <f t="shared" si="3"/>
        <v/>
      </c>
    </row>
    <row r="245" spans="2:2" x14ac:dyDescent="0.25">
      <c r="B245" t="str">
        <f t="shared" si="3"/>
        <v/>
      </c>
    </row>
    <row r="246" spans="2:2" x14ac:dyDescent="0.25">
      <c r="B246" t="str">
        <f t="shared" si="3"/>
        <v/>
      </c>
    </row>
    <row r="247" spans="2:2" x14ac:dyDescent="0.25">
      <c r="B247" t="str">
        <f t="shared" si="3"/>
        <v/>
      </c>
    </row>
    <row r="248" spans="2:2" x14ac:dyDescent="0.25">
      <c r="B248" t="str">
        <f t="shared" si="3"/>
        <v/>
      </c>
    </row>
    <row r="249" spans="2:2" x14ac:dyDescent="0.25">
      <c r="B249" t="str">
        <f t="shared" si="3"/>
        <v/>
      </c>
    </row>
    <row r="250" spans="2:2" x14ac:dyDescent="0.25">
      <c r="B250" t="str">
        <f t="shared" si="3"/>
        <v/>
      </c>
    </row>
    <row r="251" spans="2:2" x14ac:dyDescent="0.25">
      <c r="B251" t="str">
        <f t="shared" si="3"/>
        <v/>
      </c>
    </row>
    <row r="252" spans="2:2" x14ac:dyDescent="0.25">
      <c r="B252" t="str">
        <f t="shared" si="3"/>
        <v/>
      </c>
    </row>
    <row r="253" spans="2:2" x14ac:dyDescent="0.25">
      <c r="B253" t="str">
        <f t="shared" si="3"/>
        <v/>
      </c>
    </row>
    <row r="254" spans="2:2" x14ac:dyDescent="0.25">
      <c r="B254" t="str">
        <f t="shared" si="3"/>
        <v/>
      </c>
    </row>
    <row r="255" spans="2:2" x14ac:dyDescent="0.25">
      <c r="B255" t="str">
        <f t="shared" si="3"/>
        <v/>
      </c>
    </row>
    <row r="256" spans="2:2" x14ac:dyDescent="0.25">
      <c r="B256" t="str">
        <f t="shared" si="3"/>
        <v/>
      </c>
    </row>
    <row r="257" spans="2:2" x14ac:dyDescent="0.25">
      <c r="B257" t="str">
        <f t="shared" si="3"/>
        <v/>
      </c>
    </row>
    <row r="258" spans="2:2" x14ac:dyDescent="0.25">
      <c r="B258" t="str">
        <f t="shared" si="3"/>
        <v/>
      </c>
    </row>
    <row r="259" spans="2:2" x14ac:dyDescent="0.25">
      <c r="B259" t="str">
        <f t="shared" si="3"/>
        <v/>
      </c>
    </row>
    <row r="260" spans="2:2" x14ac:dyDescent="0.25">
      <c r="B260" t="str">
        <f t="shared" si="3"/>
        <v/>
      </c>
    </row>
    <row r="261" spans="2:2" x14ac:dyDescent="0.25">
      <c r="B261" t="str">
        <f t="shared" si="3"/>
        <v/>
      </c>
    </row>
    <row r="262" spans="2:2" x14ac:dyDescent="0.25">
      <c r="B262" t="str">
        <f t="shared" ref="B262:B325" si="4">IF(E262="","",VLOOKUP(E262,E262:U262,$B$2,FALSE))</f>
        <v/>
      </c>
    </row>
    <row r="263" spans="2:2" x14ac:dyDescent="0.25">
      <c r="B263" t="str">
        <f t="shared" si="4"/>
        <v/>
      </c>
    </row>
    <row r="264" spans="2:2" x14ac:dyDescent="0.25">
      <c r="B264" t="str">
        <f t="shared" si="4"/>
        <v/>
      </c>
    </row>
    <row r="265" spans="2:2" x14ac:dyDescent="0.25">
      <c r="B265" t="str">
        <f t="shared" si="4"/>
        <v/>
      </c>
    </row>
    <row r="266" spans="2:2" x14ac:dyDescent="0.25">
      <c r="B266" t="str">
        <f t="shared" si="4"/>
        <v/>
      </c>
    </row>
    <row r="267" spans="2:2" x14ac:dyDescent="0.25">
      <c r="B267" t="str">
        <f t="shared" si="4"/>
        <v/>
      </c>
    </row>
    <row r="268" spans="2:2" x14ac:dyDescent="0.25">
      <c r="B268" t="str">
        <f t="shared" si="4"/>
        <v/>
      </c>
    </row>
    <row r="269" spans="2:2" x14ac:dyDescent="0.25">
      <c r="B269" t="str">
        <f t="shared" si="4"/>
        <v/>
      </c>
    </row>
    <row r="270" spans="2:2" x14ac:dyDescent="0.25">
      <c r="B270" t="str">
        <f t="shared" si="4"/>
        <v/>
      </c>
    </row>
    <row r="271" spans="2:2" x14ac:dyDescent="0.25">
      <c r="B271" t="str">
        <f t="shared" si="4"/>
        <v/>
      </c>
    </row>
    <row r="272" spans="2:2" x14ac:dyDescent="0.25">
      <c r="B272" t="str">
        <f t="shared" si="4"/>
        <v/>
      </c>
    </row>
    <row r="273" spans="2:2" x14ac:dyDescent="0.25">
      <c r="B273" t="str">
        <f t="shared" si="4"/>
        <v/>
      </c>
    </row>
    <row r="274" spans="2:2" x14ac:dyDescent="0.25">
      <c r="B274" t="str">
        <f t="shared" si="4"/>
        <v/>
      </c>
    </row>
    <row r="275" spans="2:2" x14ac:dyDescent="0.25">
      <c r="B275" t="str">
        <f t="shared" si="4"/>
        <v/>
      </c>
    </row>
    <row r="276" spans="2:2" x14ac:dyDescent="0.25">
      <c r="B276" t="str">
        <f t="shared" si="4"/>
        <v/>
      </c>
    </row>
    <row r="277" spans="2:2" x14ac:dyDescent="0.25">
      <c r="B277" t="str">
        <f t="shared" si="4"/>
        <v/>
      </c>
    </row>
    <row r="278" spans="2:2" x14ac:dyDescent="0.25">
      <c r="B278" t="str">
        <f t="shared" si="4"/>
        <v/>
      </c>
    </row>
    <row r="279" spans="2:2" x14ac:dyDescent="0.25">
      <c r="B279" t="str">
        <f t="shared" si="4"/>
        <v/>
      </c>
    </row>
    <row r="280" spans="2:2" x14ac:dyDescent="0.25">
      <c r="B280" t="str">
        <f t="shared" si="4"/>
        <v/>
      </c>
    </row>
    <row r="281" spans="2:2" x14ac:dyDescent="0.25">
      <c r="B281" t="str">
        <f t="shared" si="4"/>
        <v/>
      </c>
    </row>
    <row r="282" spans="2:2" x14ac:dyDescent="0.25">
      <c r="B282" t="str">
        <f t="shared" si="4"/>
        <v/>
      </c>
    </row>
    <row r="283" spans="2:2" x14ac:dyDescent="0.25">
      <c r="B283" t="str">
        <f t="shared" si="4"/>
        <v/>
      </c>
    </row>
    <row r="284" spans="2:2" x14ac:dyDescent="0.25">
      <c r="B284" t="str">
        <f t="shared" si="4"/>
        <v/>
      </c>
    </row>
    <row r="285" spans="2:2" x14ac:dyDescent="0.25">
      <c r="B285" t="str">
        <f t="shared" si="4"/>
        <v/>
      </c>
    </row>
    <row r="286" spans="2:2" x14ac:dyDescent="0.25">
      <c r="B286" t="str">
        <f t="shared" si="4"/>
        <v/>
      </c>
    </row>
    <row r="287" spans="2:2" x14ac:dyDescent="0.25">
      <c r="B287" t="str">
        <f t="shared" si="4"/>
        <v/>
      </c>
    </row>
    <row r="288" spans="2:2" x14ac:dyDescent="0.25">
      <c r="B288" t="str">
        <f t="shared" si="4"/>
        <v/>
      </c>
    </row>
    <row r="289" spans="2:2" x14ac:dyDescent="0.25">
      <c r="B289" t="str">
        <f t="shared" si="4"/>
        <v/>
      </c>
    </row>
    <row r="290" spans="2:2" x14ac:dyDescent="0.25">
      <c r="B290" t="str">
        <f t="shared" si="4"/>
        <v/>
      </c>
    </row>
    <row r="291" spans="2:2" x14ac:dyDescent="0.25">
      <c r="B291" t="str">
        <f t="shared" si="4"/>
        <v/>
      </c>
    </row>
    <row r="292" spans="2:2" x14ac:dyDescent="0.25">
      <c r="B292" t="str">
        <f t="shared" si="4"/>
        <v/>
      </c>
    </row>
    <row r="293" spans="2:2" x14ac:dyDescent="0.25">
      <c r="B293" t="str">
        <f t="shared" si="4"/>
        <v/>
      </c>
    </row>
    <row r="294" spans="2:2" x14ac:dyDescent="0.25">
      <c r="B294" t="str">
        <f t="shared" si="4"/>
        <v/>
      </c>
    </row>
    <row r="295" spans="2:2" x14ac:dyDescent="0.25">
      <c r="B295" t="str">
        <f t="shared" si="4"/>
        <v/>
      </c>
    </row>
    <row r="296" spans="2:2" x14ac:dyDescent="0.25">
      <c r="B296" t="str">
        <f t="shared" si="4"/>
        <v/>
      </c>
    </row>
    <row r="297" spans="2:2" x14ac:dyDescent="0.25">
      <c r="B297" t="str">
        <f t="shared" si="4"/>
        <v/>
      </c>
    </row>
    <row r="298" spans="2:2" x14ac:dyDescent="0.25">
      <c r="B298" t="str">
        <f t="shared" si="4"/>
        <v/>
      </c>
    </row>
    <row r="299" spans="2:2" x14ac:dyDescent="0.25">
      <c r="B299" t="str">
        <f t="shared" si="4"/>
        <v/>
      </c>
    </row>
    <row r="300" spans="2:2" x14ac:dyDescent="0.25">
      <c r="B300" t="str">
        <f t="shared" si="4"/>
        <v/>
      </c>
    </row>
    <row r="301" spans="2:2" x14ac:dyDescent="0.25">
      <c r="B301" t="str">
        <f t="shared" si="4"/>
        <v/>
      </c>
    </row>
    <row r="302" spans="2:2" x14ac:dyDescent="0.25">
      <c r="B302" t="str">
        <f t="shared" si="4"/>
        <v/>
      </c>
    </row>
    <row r="303" spans="2:2" x14ac:dyDescent="0.25">
      <c r="B303" t="str">
        <f t="shared" si="4"/>
        <v/>
      </c>
    </row>
    <row r="304" spans="2:2" x14ac:dyDescent="0.25">
      <c r="B304" t="str">
        <f t="shared" si="4"/>
        <v/>
      </c>
    </row>
    <row r="305" spans="2:2" x14ac:dyDescent="0.25">
      <c r="B305" t="str">
        <f t="shared" si="4"/>
        <v/>
      </c>
    </row>
    <row r="306" spans="2:2" x14ac:dyDescent="0.25">
      <c r="B306" t="str">
        <f t="shared" si="4"/>
        <v/>
      </c>
    </row>
    <row r="307" spans="2:2" x14ac:dyDescent="0.25">
      <c r="B307" t="str">
        <f t="shared" si="4"/>
        <v/>
      </c>
    </row>
    <row r="308" spans="2:2" x14ac:dyDescent="0.25">
      <c r="B308" t="str">
        <f t="shared" si="4"/>
        <v/>
      </c>
    </row>
    <row r="309" spans="2:2" x14ac:dyDescent="0.25">
      <c r="B309" t="str">
        <f t="shared" si="4"/>
        <v/>
      </c>
    </row>
    <row r="310" spans="2:2" x14ac:dyDescent="0.25">
      <c r="B310" t="str">
        <f t="shared" si="4"/>
        <v/>
      </c>
    </row>
    <row r="311" spans="2:2" x14ac:dyDescent="0.25">
      <c r="B311" t="str">
        <f t="shared" si="4"/>
        <v/>
      </c>
    </row>
    <row r="312" spans="2:2" x14ac:dyDescent="0.25">
      <c r="B312" t="str">
        <f t="shared" si="4"/>
        <v/>
      </c>
    </row>
    <row r="313" spans="2:2" x14ac:dyDescent="0.25">
      <c r="B313" t="str">
        <f t="shared" si="4"/>
        <v/>
      </c>
    </row>
    <row r="314" spans="2:2" x14ac:dyDescent="0.25">
      <c r="B314" t="str">
        <f t="shared" si="4"/>
        <v/>
      </c>
    </row>
    <row r="315" spans="2:2" x14ac:dyDescent="0.25">
      <c r="B315" t="str">
        <f t="shared" si="4"/>
        <v/>
      </c>
    </row>
    <row r="316" spans="2:2" x14ac:dyDescent="0.25">
      <c r="B316" t="str">
        <f t="shared" si="4"/>
        <v/>
      </c>
    </row>
    <row r="317" spans="2:2" x14ac:dyDescent="0.25">
      <c r="B317" t="str">
        <f t="shared" si="4"/>
        <v/>
      </c>
    </row>
    <row r="318" spans="2:2" x14ac:dyDescent="0.25">
      <c r="B318" t="str">
        <f t="shared" si="4"/>
        <v/>
      </c>
    </row>
    <row r="319" spans="2:2" x14ac:dyDescent="0.25">
      <c r="B319" t="str">
        <f t="shared" si="4"/>
        <v/>
      </c>
    </row>
    <row r="320" spans="2:2" x14ac:dyDescent="0.25">
      <c r="B320" t="str">
        <f t="shared" si="4"/>
        <v/>
      </c>
    </row>
    <row r="321" spans="2:2" x14ac:dyDescent="0.25">
      <c r="B321" t="str">
        <f t="shared" si="4"/>
        <v/>
      </c>
    </row>
    <row r="322" spans="2:2" x14ac:dyDescent="0.25">
      <c r="B322" t="str">
        <f t="shared" si="4"/>
        <v/>
      </c>
    </row>
    <row r="323" spans="2:2" x14ac:dyDescent="0.25">
      <c r="B323" t="str">
        <f t="shared" si="4"/>
        <v/>
      </c>
    </row>
    <row r="324" spans="2:2" x14ac:dyDescent="0.25">
      <c r="B324" t="str">
        <f t="shared" si="4"/>
        <v/>
      </c>
    </row>
    <row r="325" spans="2:2" x14ac:dyDescent="0.25">
      <c r="B325" t="str">
        <f t="shared" si="4"/>
        <v/>
      </c>
    </row>
    <row r="326" spans="2:2" x14ac:dyDescent="0.25">
      <c r="B326" t="str">
        <f t="shared" ref="B326:B389" si="5">IF(E326="","",VLOOKUP(E326,E326:U326,$B$2,FALSE))</f>
        <v/>
      </c>
    </row>
    <row r="327" spans="2:2" x14ac:dyDescent="0.25">
      <c r="B327" t="str">
        <f t="shared" si="5"/>
        <v/>
      </c>
    </row>
    <row r="328" spans="2:2" x14ac:dyDescent="0.25">
      <c r="B328" t="str">
        <f t="shared" si="5"/>
        <v/>
      </c>
    </row>
    <row r="329" spans="2:2" x14ac:dyDescent="0.25">
      <c r="B329" t="str">
        <f t="shared" si="5"/>
        <v/>
      </c>
    </row>
    <row r="330" spans="2:2" x14ac:dyDescent="0.25">
      <c r="B330" t="str">
        <f t="shared" si="5"/>
        <v/>
      </c>
    </row>
    <row r="331" spans="2:2" x14ac:dyDescent="0.25">
      <c r="B331" t="str">
        <f t="shared" si="5"/>
        <v/>
      </c>
    </row>
    <row r="332" spans="2:2" x14ac:dyDescent="0.25">
      <c r="B332" t="str">
        <f t="shared" si="5"/>
        <v/>
      </c>
    </row>
    <row r="333" spans="2:2" x14ac:dyDescent="0.25">
      <c r="B333" t="str">
        <f t="shared" si="5"/>
        <v/>
      </c>
    </row>
    <row r="334" spans="2:2" x14ac:dyDescent="0.25">
      <c r="B334" t="str">
        <f t="shared" si="5"/>
        <v/>
      </c>
    </row>
    <row r="335" spans="2:2" x14ac:dyDescent="0.25">
      <c r="B335" t="str">
        <f t="shared" si="5"/>
        <v/>
      </c>
    </row>
    <row r="336" spans="2:2" x14ac:dyDescent="0.25">
      <c r="B336" t="str">
        <f t="shared" si="5"/>
        <v/>
      </c>
    </row>
    <row r="337" spans="2:2" x14ac:dyDescent="0.25">
      <c r="B337" t="str">
        <f t="shared" si="5"/>
        <v/>
      </c>
    </row>
    <row r="338" spans="2:2" x14ac:dyDescent="0.25">
      <c r="B338" t="str">
        <f t="shared" si="5"/>
        <v/>
      </c>
    </row>
    <row r="339" spans="2:2" x14ac:dyDescent="0.25">
      <c r="B339" t="str">
        <f t="shared" si="5"/>
        <v/>
      </c>
    </row>
    <row r="340" spans="2:2" x14ac:dyDescent="0.25">
      <c r="B340" t="str">
        <f t="shared" si="5"/>
        <v/>
      </c>
    </row>
    <row r="341" spans="2:2" x14ac:dyDescent="0.25">
      <c r="B341" t="str">
        <f t="shared" si="5"/>
        <v/>
      </c>
    </row>
    <row r="342" spans="2:2" x14ac:dyDescent="0.25">
      <c r="B342" t="str">
        <f t="shared" si="5"/>
        <v/>
      </c>
    </row>
    <row r="343" spans="2:2" x14ac:dyDescent="0.25">
      <c r="B343" t="str">
        <f t="shared" si="5"/>
        <v/>
      </c>
    </row>
    <row r="344" spans="2:2" x14ac:dyDescent="0.25">
      <c r="B344" t="str">
        <f t="shared" si="5"/>
        <v/>
      </c>
    </row>
    <row r="345" spans="2:2" x14ac:dyDescent="0.25">
      <c r="B345" t="str">
        <f t="shared" si="5"/>
        <v/>
      </c>
    </row>
    <row r="346" spans="2:2" x14ac:dyDescent="0.25">
      <c r="B346" t="str">
        <f t="shared" si="5"/>
        <v/>
      </c>
    </row>
    <row r="347" spans="2:2" x14ac:dyDescent="0.25">
      <c r="B347" t="str">
        <f t="shared" si="5"/>
        <v/>
      </c>
    </row>
    <row r="348" spans="2:2" x14ac:dyDescent="0.25">
      <c r="B348" t="str">
        <f t="shared" si="5"/>
        <v/>
      </c>
    </row>
    <row r="349" spans="2:2" x14ac:dyDescent="0.25">
      <c r="B349" t="str">
        <f t="shared" si="5"/>
        <v/>
      </c>
    </row>
    <row r="350" spans="2:2" x14ac:dyDescent="0.25">
      <c r="B350" t="str">
        <f t="shared" si="5"/>
        <v/>
      </c>
    </row>
    <row r="351" spans="2:2" x14ac:dyDescent="0.25">
      <c r="B351" t="str">
        <f t="shared" si="5"/>
        <v/>
      </c>
    </row>
    <row r="352" spans="2:2" x14ac:dyDescent="0.25">
      <c r="B352" t="str">
        <f t="shared" si="5"/>
        <v/>
      </c>
    </row>
    <row r="353" spans="2:2" x14ac:dyDescent="0.25">
      <c r="B353" t="str">
        <f t="shared" si="5"/>
        <v/>
      </c>
    </row>
    <row r="354" spans="2:2" x14ac:dyDescent="0.25">
      <c r="B354" t="str">
        <f t="shared" si="5"/>
        <v/>
      </c>
    </row>
    <row r="355" spans="2:2" x14ac:dyDescent="0.25">
      <c r="B355" t="str">
        <f t="shared" si="5"/>
        <v/>
      </c>
    </row>
    <row r="356" spans="2:2" x14ac:dyDescent="0.25">
      <c r="B356" t="str">
        <f t="shared" si="5"/>
        <v/>
      </c>
    </row>
    <row r="357" spans="2:2" x14ac:dyDescent="0.25">
      <c r="B357" t="str">
        <f t="shared" si="5"/>
        <v/>
      </c>
    </row>
    <row r="358" spans="2:2" x14ac:dyDescent="0.25">
      <c r="B358" t="str">
        <f t="shared" si="5"/>
        <v/>
      </c>
    </row>
    <row r="359" spans="2:2" x14ac:dyDescent="0.25">
      <c r="B359" t="str">
        <f t="shared" si="5"/>
        <v/>
      </c>
    </row>
    <row r="360" spans="2:2" x14ac:dyDescent="0.25">
      <c r="B360" t="str">
        <f t="shared" si="5"/>
        <v/>
      </c>
    </row>
    <row r="361" spans="2:2" x14ac:dyDescent="0.25">
      <c r="B361" t="str">
        <f t="shared" si="5"/>
        <v/>
      </c>
    </row>
    <row r="362" spans="2:2" x14ac:dyDescent="0.25">
      <c r="B362" t="str">
        <f t="shared" si="5"/>
        <v/>
      </c>
    </row>
    <row r="363" spans="2:2" x14ac:dyDescent="0.25">
      <c r="B363" t="str">
        <f t="shared" si="5"/>
        <v/>
      </c>
    </row>
    <row r="364" spans="2:2" x14ac:dyDescent="0.25">
      <c r="B364" t="str">
        <f t="shared" si="5"/>
        <v/>
      </c>
    </row>
    <row r="365" spans="2:2" x14ac:dyDescent="0.25">
      <c r="B365" t="str">
        <f t="shared" si="5"/>
        <v/>
      </c>
    </row>
    <row r="366" spans="2:2" x14ac:dyDescent="0.25">
      <c r="B366" t="str">
        <f t="shared" si="5"/>
        <v/>
      </c>
    </row>
    <row r="367" spans="2:2" x14ac:dyDescent="0.25">
      <c r="B367" t="str">
        <f t="shared" si="5"/>
        <v/>
      </c>
    </row>
    <row r="368" spans="2:2" x14ac:dyDescent="0.25">
      <c r="B368" t="str">
        <f t="shared" si="5"/>
        <v/>
      </c>
    </row>
    <row r="369" spans="2:2" x14ac:dyDescent="0.25">
      <c r="B369" t="str">
        <f t="shared" si="5"/>
        <v/>
      </c>
    </row>
    <row r="370" spans="2:2" x14ac:dyDescent="0.25">
      <c r="B370" t="str">
        <f t="shared" si="5"/>
        <v/>
      </c>
    </row>
    <row r="371" spans="2:2" x14ac:dyDescent="0.25">
      <c r="B371" t="str">
        <f t="shared" si="5"/>
        <v/>
      </c>
    </row>
    <row r="372" spans="2:2" x14ac:dyDescent="0.25">
      <c r="B372" t="str">
        <f t="shared" si="5"/>
        <v/>
      </c>
    </row>
    <row r="373" spans="2:2" x14ac:dyDescent="0.25">
      <c r="B373" t="str">
        <f t="shared" si="5"/>
        <v/>
      </c>
    </row>
    <row r="374" spans="2:2" x14ac:dyDescent="0.25">
      <c r="B374" t="str">
        <f t="shared" si="5"/>
        <v/>
      </c>
    </row>
    <row r="375" spans="2:2" x14ac:dyDescent="0.25">
      <c r="B375" t="str">
        <f t="shared" si="5"/>
        <v/>
      </c>
    </row>
    <row r="376" spans="2:2" x14ac:dyDescent="0.25">
      <c r="B376" t="str">
        <f t="shared" si="5"/>
        <v/>
      </c>
    </row>
    <row r="377" spans="2:2" x14ac:dyDescent="0.25">
      <c r="B377" t="str">
        <f t="shared" si="5"/>
        <v/>
      </c>
    </row>
    <row r="378" spans="2:2" x14ac:dyDescent="0.25">
      <c r="B378" t="str">
        <f t="shared" si="5"/>
        <v/>
      </c>
    </row>
    <row r="379" spans="2:2" x14ac:dyDescent="0.25">
      <c r="B379" t="str">
        <f t="shared" si="5"/>
        <v/>
      </c>
    </row>
    <row r="380" spans="2:2" x14ac:dyDescent="0.25">
      <c r="B380" t="str">
        <f t="shared" si="5"/>
        <v/>
      </c>
    </row>
    <row r="381" spans="2:2" x14ac:dyDescent="0.25">
      <c r="B381" t="str">
        <f t="shared" si="5"/>
        <v/>
      </c>
    </row>
    <row r="382" spans="2:2" x14ac:dyDescent="0.25">
      <c r="B382" t="str">
        <f t="shared" si="5"/>
        <v/>
      </c>
    </row>
    <row r="383" spans="2:2" x14ac:dyDescent="0.25">
      <c r="B383" t="str">
        <f t="shared" si="5"/>
        <v/>
      </c>
    </row>
    <row r="384" spans="2:2" x14ac:dyDescent="0.25">
      <c r="B384" t="str">
        <f t="shared" si="5"/>
        <v/>
      </c>
    </row>
    <row r="385" spans="2:2" x14ac:dyDescent="0.25">
      <c r="B385" t="str">
        <f t="shared" si="5"/>
        <v/>
      </c>
    </row>
    <row r="386" spans="2:2" x14ac:dyDescent="0.25">
      <c r="B386" t="str">
        <f t="shared" si="5"/>
        <v/>
      </c>
    </row>
    <row r="387" spans="2:2" x14ac:dyDescent="0.25">
      <c r="B387" t="str">
        <f t="shared" si="5"/>
        <v/>
      </c>
    </row>
    <row r="388" spans="2:2" x14ac:dyDescent="0.25">
      <c r="B388" t="str">
        <f t="shared" si="5"/>
        <v/>
      </c>
    </row>
    <row r="389" spans="2:2" x14ac:dyDescent="0.25">
      <c r="B389" t="str">
        <f t="shared" si="5"/>
        <v/>
      </c>
    </row>
    <row r="390" spans="2:2" x14ac:dyDescent="0.25">
      <c r="B390" t="str">
        <f t="shared" ref="B390:B453" si="6">IF(E390="","",VLOOKUP(E390,E390:U390,$B$2,FALSE))</f>
        <v/>
      </c>
    </row>
    <row r="391" spans="2:2" x14ac:dyDescent="0.25">
      <c r="B391" t="str">
        <f t="shared" si="6"/>
        <v/>
      </c>
    </row>
    <row r="392" spans="2:2" x14ac:dyDescent="0.25">
      <c r="B392" t="str">
        <f t="shared" si="6"/>
        <v/>
      </c>
    </row>
    <row r="393" spans="2:2" x14ac:dyDescent="0.25">
      <c r="B393" t="str">
        <f t="shared" si="6"/>
        <v/>
      </c>
    </row>
    <row r="394" spans="2:2" x14ac:dyDescent="0.25">
      <c r="B394" t="str">
        <f t="shared" si="6"/>
        <v/>
      </c>
    </row>
    <row r="395" spans="2:2" x14ac:dyDescent="0.25">
      <c r="B395" t="str">
        <f t="shared" si="6"/>
        <v/>
      </c>
    </row>
    <row r="396" spans="2:2" x14ac:dyDescent="0.25">
      <c r="B396" t="str">
        <f t="shared" si="6"/>
        <v/>
      </c>
    </row>
    <row r="397" spans="2:2" x14ac:dyDescent="0.25">
      <c r="B397" t="str">
        <f t="shared" si="6"/>
        <v/>
      </c>
    </row>
    <row r="398" spans="2:2" x14ac:dyDescent="0.25">
      <c r="B398" t="str">
        <f t="shared" si="6"/>
        <v/>
      </c>
    </row>
    <row r="399" spans="2:2" x14ac:dyDescent="0.25">
      <c r="B399" t="str">
        <f t="shared" si="6"/>
        <v/>
      </c>
    </row>
    <row r="400" spans="2:2" x14ac:dyDescent="0.25">
      <c r="B400" t="str">
        <f t="shared" si="6"/>
        <v/>
      </c>
    </row>
    <row r="401" spans="2:2" x14ac:dyDescent="0.25">
      <c r="B401" t="str">
        <f t="shared" si="6"/>
        <v/>
      </c>
    </row>
    <row r="402" spans="2:2" x14ac:dyDescent="0.25">
      <c r="B402" t="str">
        <f t="shared" si="6"/>
        <v/>
      </c>
    </row>
    <row r="403" spans="2:2" x14ac:dyDescent="0.25">
      <c r="B403" t="str">
        <f t="shared" si="6"/>
        <v/>
      </c>
    </row>
    <row r="404" spans="2:2" x14ac:dyDescent="0.25">
      <c r="B404" t="str">
        <f t="shared" si="6"/>
        <v/>
      </c>
    </row>
    <row r="405" spans="2:2" x14ac:dyDescent="0.25">
      <c r="B405" t="str">
        <f t="shared" si="6"/>
        <v/>
      </c>
    </row>
    <row r="406" spans="2:2" x14ac:dyDescent="0.25">
      <c r="B406" t="str">
        <f t="shared" si="6"/>
        <v/>
      </c>
    </row>
    <row r="407" spans="2:2" x14ac:dyDescent="0.25">
      <c r="B407" t="str">
        <f t="shared" si="6"/>
        <v/>
      </c>
    </row>
    <row r="408" spans="2:2" x14ac:dyDescent="0.25">
      <c r="B408" t="str">
        <f t="shared" si="6"/>
        <v/>
      </c>
    </row>
    <row r="409" spans="2:2" x14ac:dyDescent="0.25">
      <c r="B409" t="str">
        <f t="shared" si="6"/>
        <v/>
      </c>
    </row>
    <row r="410" spans="2:2" x14ac:dyDescent="0.25">
      <c r="B410" t="str">
        <f t="shared" si="6"/>
        <v/>
      </c>
    </row>
    <row r="411" spans="2:2" x14ac:dyDescent="0.25">
      <c r="B411" t="str">
        <f t="shared" si="6"/>
        <v/>
      </c>
    </row>
    <row r="412" spans="2:2" x14ac:dyDescent="0.25">
      <c r="B412" t="str">
        <f t="shared" si="6"/>
        <v/>
      </c>
    </row>
    <row r="413" spans="2:2" x14ac:dyDescent="0.25">
      <c r="B413" t="str">
        <f t="shared" si="6"/>
        <v/>
      </c>
    </row>
    <row r="414" spans="2:2" x14ac:dyDescent="0.25">
      <c r="B414" t="str">
        <f t="shared" si="6"/>
        <v/>
      </c>
    </row>
    <row r="415" spans="2:2" x14ac:dyDescent="0.25">
      <c r="B415" t="str">
        <f t="shared" si="6"/>
        <v/>
      </c>
    </row>
    <row r="416" spans="2:2" x14ac:dyDescent="0.25">
      <c r="B416" t="str">
        <f t="shared" si="6"/>
        <v/>
      </c>
    </row>
    <row r="417" spans="2:2" x14ac:dyDescent="0.25">
      <c r="B417" t="str">
        <f t="shared" si="6"/>
        <v/>
      </c>
    </row>
    <row r="418" spans="2:2" x14ac:dyDescent="0.25">
      <c r="B418" t="str">
        <f t="shared" si="6"/>
        <v/>
      </c>
    </row>
    <row r="419" spans="2:2" x14ac:dyDescent="0.25">
      <c r="B419" t="str">
        <f t="shared" si="6"/>
        <v/>
      </c>
    </row>
    <row r="420" spans="2:2" x14ac:dyDescent="0.25">
      <c r="B420" t="str">
        <f t="shared" si="6"/>
        <v/>
      </c>
    </row>
    <row r="421" spans="2:2" x14ac:dyDescent="0.25">
      <c r="B421" t="str">
        <f t="shared" si="6"/>
        <v/>
      </c>
    </row>
    <row r="422" spans="2:2" x14ac:dyDescent="0.25">
      <c r="B422" t="str">
        <f t="shared" si="6"/>
        <v/>
      </c>
    </row>
    <row r="423" spans="2:2" x14ac:dyDescent="0.25">
      <c r="B423" t="str">
        <f t="shared" si="6"/>
        <v/>
      </c>
    </row>
    <row r="424" spans="2:2" x14ac:dyDescent="0.25">
      <c r="B424" t="str">
        <f t="shared" si="6"/>
        <v/>
      </c>
    </row>
    <row r="425" spans="2:2" x14ac:dyDescent="0.25">
      <c r="B425" t="str">
        <f t="shared" si="6"/>
        <v/>
      </c>
    </row>
    <row r="426" spans="2:2" x14ac:dyDescent="0.25">
      <c r="B426" t="str">
        <f t="shared" si="6"/>
        <v/>
      </c>
    </row>
    <row r="427" spans="2:2" x14ac:dyDescent="0.25">
      <c r="B427" t="str">
        <f t="shared" si="6"/>
        <v/>
      </c>
    </row>
    <row r="428" spans="2:2" x14ac:dyDescent="0.25">
      <c r="B428" t="str">
        <f t="shared" si="6"/>
        <v/>
      </c>
    </row>
    <row r="429" spans="2:2" x14ac:dyDescent="0.25">
      <c r="B429" t="str">
        <f t="shared" si="6"/>
        <v/>
      </c>
    </row>
    <row r="430" spans="2:2" x14ac:dyDescent="0.25">
      <c r="B430" t="str">
        <f t="shared" si="6"/>
        <v/>
      </c>
    </row>
    <row r="431" spans="2:2" x14ac:dyDescent="0.25">
      <c r="B431" t="str">
        <f t="shared" si="6"/>
        <v/>
      </c>
    </row>
    <row r="432" spans="2:2" x14ac:dyDescent="0.25">
      <c r="B432" t="str">
        <f t="shared" si="6"/>
        <v/>
      </c>
    </row>
    <row r="433" spans="2:2" x14ac:dyDescent="0.25">
      <c r="B433" t="str">
        <f t="shared" si="6"/>
        <v/>
      </c>
    </row>
    <row r="434" spans="2:2" x14ac:dyDescent="0.25">
      <c r="B434" t="str">
        <f t="shared" si="6"/>
        <v/>
      </c>
    </row>
    <row r="435" spans="2:2" x14ac:dyDescent="0.25">
      <c r="B435" t="str">
        <f t="shared" si="6"/>
        <v/>
      </c>
    </row>
    <row r="436" spans="2:2" x14ac:dyDescent="0.25">
      <c r="B436" t="str">
        <f t="shared" si="6"/>
        <v/>
      </c>
    </row>
    <row r="437" spans="2:2" x14ac:dyDescent="0.25">
      <c r="B437" t="str">
        <f t="shared" si="6"/>
        <v/>
      </c>
    </row>
    <row r="438" spans="2:2" x14ac:dyDescent="0.25">
      <c r="B438" t="str">
        <f t="shared" si="6"/>
        <v/>
      </c>
    </row>
    <row r="439" spans="2:2" x14ac:dyDescent="0.25">
      <c r="B439" t="str">
        <f t="shared" si="6"/>
        <v/>
      </c>
    </row>
    <row r="440" spans="2:2" x14ac:dyDescent="0.25">
      <c r="B440" t="str">
        <f t="shared" si="6"/>
        <v/>
      </c>
    </row>
    <row r="441" spans="2:2" x14ac:dyDescent="0.25">
      <c r="B441" t="str">
        <f t="shared" si="6"/>
        <v/>
      </c>
    </row>
    <row r="442" spans="2:2" x14ac:dyDescent="0.25">
      <c r="B442" t="str">
        <f t="shared" si="6"/>
        <v/>
      </c>
    </row>
    <row r="443" spans="2:2" x14ac:dyDescent="0.25">
      <c r="B443" t="str">
        <f t="shared" si="6"/>
        <v/>
      </c>
    </row>
    <row r="444" spans="2:2" x14ac:dyDescent="0.25">
      <c r="B444" t="str">
        <f t="shared" si="6"/>
        <v/>
      </c>
    </row>
    <row r="445" spans="2:2" x14ac:dyDescent="0.25">
      <c r="B445" t="str">
        <f t="shared" si="6"/>
        <v/>
      </c>
    </row>
    <row r="446" spans="2:2" x14ac:dyDescent="0.25">
      <c r="B446" t="str">
        <f t="shared" si="6"/>
        <v/>
      </c>
    </row>
    <row r="447" spans="2:2" x14ac:dyDescent="0.25">
      <c r="B447" t="str">
        <f t="shared" si="6"/>
        <v/>
      </c>
    </row>
    <row r="448" spans="2:2" x14ac:dyDescent="0.25">
      <c r="B448" t="str">
        <f t="shared" si="6"/>
        <v/>
      </c>
    </row>
    <row r="449" spans="2:2" x14ac:dyDescent="0.25">
      <c r="B449" t="str">
        <f t="shared" si="6"/>
        <v/>
      </c>
    </row>
    <row r="450" spans="2:2" x14ac:dyDescent="0.25">
      <c r="B450" t="str">
        <f t="shared" si="6"/>
        <v/>
      </c>
    </row>
    <row r="451" spans="2:2" x14ac:dyDescent="0.25">
      <c r="B451" t="str">
        <f t="shared" si="6"/>
        <v/>
      </c>
    </row>
    <row r="452" spans="2:2" x14ac:dyDescent="0.25">
      <c r="B452" t="str">
        <f t="shared" si="6"/>
        <v/>
      </c>
    </row>
    <row r="453" spans="2:2" x14ac:dyDescent="0.25">
      <c r="B453" t="str">
        <f t="shared" si="6"/>
        <v/>
      </c>
    </row>
    <row r="454" spans="2:2" x14ac:dyDescent="0.25">
      <c r="B454" t="str">
        <f t="shared" ref="B454:B517" si="7">IF(E454="","",VLOOKUP(E454,E454:U454,$B$2,FALSE))</f>
        <v/>
      </c>
    </row>
    <row r="455" spans="2:2" x14ac:dyDescent="0.25">
      <c r="B455" t="str">
        <f t="shared" si="7"/>
        <v/>
      </c>
    </row>
    <row r="456" spans="2:2" x14ac:dyDescent="0.25">
      <c r="B456" t="str">
        <f t="shared" si="7"/>
        <v/>
      </c>
    </row>
    <row r="457" spans="2:2" x14ac:dyDescent="0.25">
      <c r="B457" t="str">
        <f t="shared" si="7"/>
        <v/>
      </c>
    </row>
    <row r="458" spans="2:2" x14ac:dyDescent="0.25">
      <c r="B458" t="str">
        <f t="shared" si="7"/>
        <v/>
      </c>
    </row>
    <row r="459" spans="2:2" x14ac:dyDescent="0.25">
      <c r="B459" t="str">
        <f t="shared" si="7"/>
        <v/>
      </c>
    </row>
    <row r="460" spans="2:2" x14ac:dyDescent="0.25">
      <c r="B460" t="str">
        <f t="shared" si="7"/>
        <v/>
      </c>
    </row>
    <row r="461" spans="2:2" x14ac:dyDescent="0.25">
      <c r="B461" t="str">
        <f t="shared" si="7"/>
        <v/>
      </c>
    </row>
    <row r="462" spans="2:2" x14ac:dyDescent="0.25">
      <c r="B462" t="str">
        <f t="shared" si="7"/>
        <v/>
      </c>
    </row>
    <row r="463" spans="2:2" x14ac:dyDescent="0.25">
      <c r="B463" t="str">
        <f t="shared" si="7"/>
        <v/>
      </c>
    </row>
    <row r="464" spans="2:2" x14ac:dyDescent="0.25">
      <c r="B464" t="str">
        <f t="shared" si="7"/>
        <v/>
      </c>
    </row>
    <row r="465" spans="2:2" x14ac:dyDescent="0.25">
      <c r="B465" t="str">
        <f t="shared" si="7"/>
        <v/>
      </c>
    </row>
    <row r="466" spans="2:2" x14ac:dyDescent="0.25">
      <c r="B466" t="str">
        <f t="shared" si="7"/>
        <v/>
      </c>
    </row>
    <row r="467" spans="2:2" x14ac:dyDescent="0.25">
      <c r="B467" t="str">
        <f t="shared" si="7"/>
        <v/>
      </c>
    </row>
    <row r="468" spans="2:2" x14ac:dyDescent="0.25">
      <c r="B468" t="str">
        <f t="shared" si="7"/>
        <v/>
      </c>
    </row>
    <row r="469" spans="2:2" x14ac:dyDescent="0.25">
      <c r="B469" t="str">
        <f t="shared" si="7"/>
        <v/>
      </c>
    </row>
    <row r="470" spans="2:2" x14ac:dyDescent="0.25">
      <c r="B470" t="str">
        <f t="shared" si="7"/>
        <v/>
      </c>
    </row>
    <row r="471" spans="2:2" x14ac:dyDescent="0.25">
      <c r="B471" t="str">
        <f t="shared" si="7"/>
        <v/>
      </c>
    </row>
    <row r="472" spans="2:2" x14ac:dyDescent="0.25">
      <c r="B472" t="str">
        <f t="shared" si="7"/>
        <v/>
      </c>
    </row>
    <row r="473" spans="2:2" x14ac:dyDescent="0.25">
      <c r="B473" t="str">
        <f t="shared" si="7"/>
        <v/>
      </c>
    </row>
    <row r="474" spans="2:2" x14ac:dyDescent="0.25">
      <c r="B474" t="str">
        <f t="shared" si="7"/>
        <v/>
      </c>
    </row>
    <row r="475" spans="2:2" x14ac:dyDescent="0.25">
      <c r="B475" t="str">
        <f t="shared" si="7"/>
        <v/>
      </c>
    </row>
    <row r="476" spans="2:2" x14ac:dyDescent="0.25">
      <c r="B476" t="str">
        <f t="shared" si="7"/>
        <v/>
      </c>
    </row>
    <row r="477" spans="2:2" x14ac:dyDescent="0.25">
      <c r="B477" t="str">
        <f t="shared" si="7"/>
        <v/>
      </c>
    </row>
    <row r="478" spans="2:2" x14ac:dyDescent="0.25">
      <c r="B478" t="str">
        <f t="shared" si="7"/>
        <v/>
      </c>
    </row>
    <row r="479" spans="2:2" x14ac:dyDescent="0.25">
      <c r="B479" t="str">
        <f t="shared" si="7"/>
        <v/>
      </c>
    </row>
    <row r="480" spans="2:2" x14ac:dyDescent="0.25">
      <c r="B480" t="str">
        <f t="shared" si="7"/>
        <v/>
      </c>
    </row>
    <row r="481" spans="2:2" x14ac:dyDescent="0.25">
      <c r="B481" t="str">
        <f t="shared" si="7"/>
        <v/>
      </c>
    </row>
    <row r="482" spans="2:2" x14ac:dyDescent="0.25">
      <c r="B482" t="str">
        <f t="shared" si="7"/>
        <v/>
      </c>
    </row>
    <row r="483" spans="2:2" x14ac:dyDescent="0.25">
      <c r="B483" t="str">
        <f t="shared" si="7"/>
        <v/>
      </c>
    </row>
    <row r="484" spans="2:2" x14ac:dyDescent="0.25">
      <c r="B484" t="str">
        <f t="shared" si="7"/>
        <v/>
      </c>
    </row>
    <row r="485" spans="2:2" x14ac:dyDescent="0.25">
      <c r="B485" t="str">
        <f t="shared" si="7"/>
        <v/>
      </c>
    </row>
    <row r="486" spans="2:2" x14ac:dyDescent="0.25">
      <c r="B486" t="str">
        <f t="shared" si="7"/>
        <v/>
      </c>
    </row>
    <row r="487" spans="2:2" x14ac:dyDescent="0.25">
      <c r="B487" t="str">
        <f t="shared" si="7"/>
        <v/>
      </c>
    </row>
    <row r="488" spans="2:2" x14ac:dyDescent="0.25">
      <c r="B488" t="str">
        <f t="shared" si="7"/>
        <v/>
      </c>
    </row>
    <row r="489" spans="2:2" x14ac:dyDescent="0.25">
      <c r="B489" t="str">
        <f t="shared" si="7"/>
        <v/>
      </c>
    </row>
    <row r="490" spans="2:2" x14ac:dyDescent="0.25">
      <c r="B490" t="str">
        <f t="shared" si="7"/>
        <v/>
      </c>
    </row>
    <row r="491" spans="2:2" x14ac:dyDescent="0.25">
      <c r="B491" t="str">
        <f t="shared" si="7"/>
        <v/>
      </c>
    </row>
    <row r="492" spans="2:2" x14ac:dyDescent="0.25">
      <c r="B492" t="str">
        <f t="shared" si="7"/>
        <v/>
      </c>
    </row>
    <row r="493" spans="2:2" x14ac:dyDescent="0.25">
      <c r="B493" t="str">
        <f t="shared" si="7"/>
        <v/>
      </c>
    </row>
    <row r="494" spans="2:2" x14ac:dyDescent="0.25">
      <c r="B494" t="str">
        <f t="shared" si="7"/>
        <v/>
      </c>
    </row>
    <row r="495" spans="2:2" x14ac:dyDescent="0.25">
      <c r="B495" t="str">
        <f t="shared" si="7"/>
        <v/>
      </c>
    </row>
    <row r="496" spans="2:2" x14ac:dyDescent="0.25">
      <c r="B496" t="str">
        <f t="shared" si="7"/>
        <v/>
      </c>
    </row>
    <row r="497" spans="2:2" x14ac:dyDescent="0.25">
      <c r="B497" t="str">
        <f t="shared" si="7"/>
        <v/>
      </c>
    </row>
    <row r="498" spans="2:2" x14ac:dyDescent="0.25">
      <c r="B498" t="str">
        <f t="shared" si="7"/>
        <v/>
      </c>
    </row>
    <row r="499" spans="2:2" x14ac:dyDescent="0.25">
      <c r="B499" t="str">
        <f t="shared" si="7"/>
        <v/>
      </c>
    </row>
    <row r="500" spans="2:2" x14ac:dyDescent="0.25">
      <c r="B500" t="str">
        <f t="shared" si="7"/>
        <v/>
      </c>
    </row>
    <row r="501" spans="2:2" x14ac:dyDescent="0.25">
      <c r="B501" t="str">
        <f t="shared" si="7"/>
        <v/>
      </c>
    </row>
    <row r="502" spans="2:2" x14ac:dyDescent="0.25">
      <c r="B502" t="str">
        <f t="shared" si="7"/>
        <v/>
      </c>
    </row>
    <row r="503" spans="2:2" x14ac:dyDescent="0.25">
      <c r="B503" t="str">
        <f t="shared" si="7"/>
        <v/>
      </c>
    </row>
    <row r="504" spans="2:2" x14ac:dyDescent="0.25">
      <c r="B504" t="str">
        <f t="shared" si="7"/>
        <v/>
      </c>
    </row>
    <row r="505" spans="2:2" x14ac:dyDescent="0.25">
      <c r="B505" t="str">
        <f t="shared" si="7"/>
        <v/>
      </c>
    </row>
    <row r="506" spans="2:2" x14ac:dyDescent="0.25">
      <c r="B506" t="str">
        <f t="shared" si="7"/>
        <v/>
      </c>
    </row>
    <row r="507" spans="2:2" x14ac:dyDescent="0.25">
      <c r="B507" t="str">
        <f t="shared" si="7"/>
        <v/>
      </c>
    </row>
    <row r="508" spans="2:2" x14ac:dyDescent="0.25">
      <c r="B508" t="str">
        <f t="shared" si="7"/>
        <v/>
      </c>
    </row>
    <row r="509" spans="2:2" x14ac:dyDescent="0.25">
      <c r="B509" t="str">
        <f t="shared" si="7"/>
        <v/>
      </c>
    </row>
    <row r="510" spans="2:2" x14ac:dyDescent="0.25">
      <c r="B510" t="str">
        <f t="shared" si="7"/>
        <v/>
      </c>
    </row>
    <row r="511" spans="2:2" x14ac:dyDescent="0.25">
      <c r="B511" t="str">
        <f t="shared" si="7"/>
        <v/>
      </c>
    </row>
    <row r="512" spans="2:2" x14ac:dyDescent="0.25">
      <c r="B512" t="str">
        <f t="shared" si="7"/>
        <v/>
      </c>
    </row>
    <row r="513" spans="2:2" x14ac:dyDescent="0.25">
      <c r="B513" t="str">
        <f t="shared" si="7"/>
        <v/>
      </c>
    </row>
    <row r="514" spans="2:2" x14ac:dyDescent="0.25">
      <c r="B514" t="str">
        <f t="shared" si="7"/>
        <v/>
      </c>
    </row>
    <row r="515" spans="2:2" x14ac:dyDescent="0.25">
      <c r="B515" t="str">
        <f t="shared" si="7"/>
        <v/>
      </c>
    </row>
    <row r="516" spans="2:2" x14ac:dyDescent="0.25">
      <c r="B516" t="str">
        <f t="shared" si="7"/>
        <v/>
      </c>
    </row>
    <row r="517" spans="2:2" x14ac:dyDescent="0.25">
      <c r="B517" t="str">
        <f t="shared" si="7"/>
        <v/>
      </c>
    </row>
    <row r="518" spans="2:2" x14ac:dyDescent="0.25">
      <c r="B518" t="str">
        <f t="shared" ref="B518:B581" si="8">IF(E518="","",VLOOKUP(E518,E518:U518,$B$2,FALSE))</f>
        <v/>
      </c>
    </row>
    <row r="519" spans="2:2" x14ac:dyDescent="0.25">
      <c r="B519" t="str">
        <f t="shared" si="8"/>
        <v/>
      </c>
    </row>
    <row r="520" spans="2:2" x14ac:dyDescent="0.25">
      <c r="B520" t="str">
        <f t="shared" si="8"/>
        <v/>
      </c>
    </row>
    <row r="521" spans="2:2" x14ac:dyDescent="0.25">
      <c r="B521" t="str">
        <f t="shared" si="8"/>
        <v/>
      </c>
    </row>
    <row r="522" spans="2:2" x14ac:dyDescent="0.25">
      <c r="B522" t="str">
        <f t="shared" si="8"/>
        <v/>
      </c>
    </row>
    <row r="523" spans="2:2" x14ac:dyDescent="0.25">
      <c r="B523" t="str">
        <f t="shared" si="8"/>
        <v/>
      </c>
    </row>
    <row r="524" spans="2:2" x14ac:dyDescent="0.25">
      <c r="B524" t="str">
        <f t="shared" si="8"/>
        <v/>
      </c>
    </row>
    <row r="525" spans="2:2" x14ac:dyDescent="0.25">
      <c r="B525" t="str">
        <f t="shared" si="8"/>
        <v/>
      </c>
    </row>
    <row r="526" spans="2:2" x14ac:dyDescent="0.25">
      <c r="B526" t="str">
        <f t="shared" si="8"/>
        <v/>
      </c>
    </row>
    <row r="527" spans="2:2" x14ac:dyDescent="0.25">
      <c r="B527" t="str">
        <f t="shared" si="8"/>
        <v/>
      </c>
    </row>
    <row r="528" spans="2:2" x14ac:dyDescent="0.25">
      <c r="B528" t="str">
        <f t="shared" si="8"/>
        <v/>
      </c>
    </row>
    <row r="529" spans="2:2" x14ac:dyDescent="0.25">
      <c r="B529" t="str">
        <f t="shared" si="8"/>
        <v/>
      </c>
    </row>
    <row r="530" spans="2:2" x14ac:dyDescent="0.25">
      <c r="B530" t="str">
        <f t="shared" si="8"/>
        <v/>
      </c>
    </row>
    <row r="531" spans="2:2" x14ac:dyDescent="0.25">
      <c r="B531" t="str">
        <f t="shared" si="8"/>
        <v/>
      </c>
    </row>
    <row r="532" spans="2:2" x14ac:dyDescent="0.25">
      <c r="B532" t="str">
        <f t="shared" si="8"/>
        <v/>
      </c>
    </row>
    <row r="533" spans="2:2" x14ac:dyDescent="0.25">
      <c r="B533" t="str">
        <f t="shared" si="8"/>
        <v/>
      </c>
    </row>
    <row r="534" spans="2:2" x14ac:dyDescent="0.25">
      <c r="B534" t="str">
        <f t="shared" si="8"/>
        <v/>
      </c>
    </row>
    <row r="535" spans="2:2" x14ac:dyDescent="0.25">
      <c r="B535" t="str">
        <f t="shared" si="8"/>
        <v/>
      </c>
    </row>
    <row r="536" spans="2:2" x14ac:dyDescent="0.25">
      <c r="B536" t="str">
        <f t="shared" si="8"/>
        <v/>
      </c>
    </row>
    <row r="537" spans="2:2" x14ac:dyDescent="0.25">
      <c r="B537" t="str">
        <f t="shared" si="8"/>
        <v/>
      </c>
    </row>
    <row r="538" spans="2:2" x14ac:dyDescent="0.25">
      <c r="B538" t="str">
        <f t="shared" si="8"/>
        <v/>
      </c>
    </row>
    <row r="539" spans="2:2" x14ac:dyDescent="0.25">
      <c r="B539" t="str">
        <f t="shared" si="8"/>
        <v/>
      </c>
    </row>
    <row r="540" spans="2:2" x14ac:dyDescent="0.25">
      <c r="B540" t="str">
        <f t="shared" si="8"/>
        <v/>
      </c>
    </row>
    <row r="541" spans="2:2" x14ac:dyDescent="0.25">
      <c r="B541" t="str">
        <f t="shared" si="8"/>
        <v/>
      </c>
    </row>
    <row r="542" spans="2:2" x14ac:dyDescent="0.25">
      <c r="B542" t="str">
        <f t="shared" si="8"/>
        <v/>
      </c>
    </row>
    <row r="543" spans="2:2" x14ac:dyDescent="0.25">
      <c r="B543" t="str">
        <f t="shared" si="8"/>
        <v/>
      </c>
    </row>
    <row r="544" spans="2:2" x14ac:dyDescent="0.25">
      <c r="B544" t="str">
        <f t="shared" si="8"/>
        <v/>
      </c>
    </row>
    <row r="545" spans="2:2" x14ac:dyDescent="0.25">
      <c r="B545" t="str">
        <f t="shared" si="8"/>
        <v/>
      </c>
    </row>
    <row r="546" spans="2:2" x14ac:dyDescent="0.25">
      <c r="B546" t="str">
        <f t="shared" si="8"/>
        <v/>
      </c>
    </row>
    <row r="547" spans="2:2" x14ac:dyDescent="0.25">
      <c r="B547" t="str">
        <f t="shared" si="8"/>
        <v/>
      </c>
    </row>
    <row r="548" spans="2:2" x14ac:dyDescent="0.25">
      <c r="B548" t="str">
        <f t="shared" si="8"/>
        <v/>
      </c>
    </row>
    <row r="549" spans="2:2" x14ac:dyDescent="0.25">
      <c r="B549" t="str">
        <f t="shared" si="8"/>
        <v/>
      </c>
    </row>
    <row r="550" spans="2:2" x14ac:dyDescent="0.25">
      <c r="B550" t="str">
        <f t="shared" si="8"/>
        <v/>
      </c>
    </row>
    <row r="551" spans="2:2" x14ac:dyDescent="0.25">
      <c r="B551" t="str">
        <f t="shared" si="8"/>
        <v/>
      </c>
    </row>
    <row r="552" spans="2:2" x14ac:dyDescent="0.25">
      <c r="B552" t="str">
        <f t="shared" si="8"/>
        <v/>
      </c>
    </row>
    <row r="553" spans="2:2" x14ac:dyDescent="0.25">
      <c r="B553" t="str">
        <f t="shared" si="8"/>
        <v/>
      </c>
    </row>
    <row r="554" spans="2:2" x14ac:dyDescent="0.25">
      <c r="B554" t="str">
        <f t="shared" si="8"/>
        <v/>
      </c>
    </row>
    <row r="555" spans="2:2" x14ac:dyDescent="0.25">
      <c r="B555" t="str">
        <f t="shared" si="8"/>
        <v/>
      </c>
    </row>
    <row r="556" spans="2:2" x14ac:dyDescent="0.25">
      <c r="B556" t="str">
        <f t="shared" si="8"/>
        <v/>
      </c>
    </row>
    <row r="557" spans="2:2" x14ac:dyDescent="0.25">
      <c r="B557" t="str">
        <f t="shared" si="8"/>
        <v/>
      </c>
    </row>
    <row r="558" spans="2:2" x14ac:dyDescent="0.25">
      <c r="B558" t="str">
        <f t="shared" si="8"/>
        <v/>
      </c>
    </row>
    <row r="559" spans="2:2" x14ac:dyDescent="0.25">
      <c r="B559" t="str">
        <f t="shared" si="8"/>
        <v/>
      </c>
    </row>
    <row r="560" spans="2:2" x14ac:dyDescent="0.25">
      <c r="B560" t="str">
        <f t="shared" si="8"/>
        <v/>
      </c>
    </row>
    <row r="561" spans="2:2" x14ac:dyDescent="0.25">
      <c r="B561" t="str">
        <f t="shared" si="8"/>
        <v/>
      </c>
    </row>
    <row r="562" spans="2:2" x14ac:dyDescent="0.25">
      <c r="B562" t="str">
        <f t="shared" si="8"/>
        <v/>
      </c>
    </row>
    <row r="563" spans="2:2" x14ac:dyDescent="0.25">
      <c r="B563" t="str">
        <f t="shared" si="8"/>
        <v/>
      </c>
    </row>
    <row r="564" spans="2:2" x14ac:dyDescent="0.25">
      <c r="B564" t="str">
        <f t="shared" si="8"/>
        <v/>
      </c>
    </row>
    <row r="565" spans="2:2" x14ac:dyDescent="0.25">
      <c r="B565" t="str">
        <f t="shared" si="8"/>
        <v/>
      </c>
    </row>
    <row r="566" spans="2:2" x14ac:dyDescent="0.25">
      <c r="B566" t="str">
        <f t="shared" si="8"/>
        <v/>
      </c>
    </row>
    <row r="567" spans="2:2" x14ac:dyDescent="0.25">
      <c r="B567" t="str">
        <f t="shared" si="8"/>
        <v/>
      </c>
    </row>
    <row r="568" spans="2:2" x14ac:dyDescent="0.25">
      <c r="B568" t="str">
        <f t="shared" si="8"/>
        <v/>
      </c>
    </row>
    <row r="569" spans="2:2" x14ac:dyDescent="0.25">
      <c r="B569" t="str">
        <f t="shared" si="8"/>
        <v/>
      </c>
    </row>
    <row r="570" spans="2:2" x14ac:dyDescent="0.25">
      <c r="B570" t="str">
        <f t="shared" si="8"/>
        <v/>
      </c>
    </row>
    <row r="571" spans="2:2" x14ac:dyDescent="0.25">
      <c r="B571" t="str">
        <f t="shared" si="8"/>
        <v/>
      </c>
    </row>
    <row r="572" spans="2:2" x14ac:dyDescent="0.25">
      <c r="B572" t="str">
        <f t="shared" si="8"/>
        <v/>
      </c>
    </row>
    <row r="573" spans="2:2" x14ac:dyDescent="0.25">
      <c r="B573" t="str">
        <f t="shared" si="8"/>
        <v/>
      </c>
    </row>
    <row r="574" spans="2:2" x14ac:dyDescent="0.25">
      <c r="B574" t="str">
        <f t="shared" si="8"/>
        <v/>
      </c>
    </row>
    <row r="575" spans="2:2" x14ac:dyDescent="0.25">
      <c r="B575" t="str">
        <f t="shared" si="8"/>
        <v/>
      </c>
    </row>
    <row r="576" spans="2:2" x14ac:dyDescent="0.25">
      <c r="B576" t="str">
        <f t="shared" si="8"/>
        <v/>
      </c>
    </row>
    <row r="577" spans="2:2" x14ac:dyDescent="0.25">
      <c r="B577" t="str">
        <f t="shared" si="8"/>
        <v/>
      </c>
    </row>
    <row r="578" spans="2:2" x14ac:dyDescent="0.25">
      <c r="B578" t="str">
        <f t="shared" si="8"/>
        <v/>
      </c>
    </row>
    <row r="579" spans="2:2" x14ac:dyDescent="0.25">
      <c r="B579" t="str">
        <f t="shared" si="8"/>
        <v/>
      </c>
    </row>
    <row r="580" spans="2:2" x14ac:dyDescent="0.25">
      <c r="B580" t="str">
        <f t="shared" si="8"/>
        <v/>
      </c>
    </row>
    <row r="581" spans="2:2" x14ac:dyDescent="0.25">
      <c r="B581" t="str">
        <f t="shared" si="8"/>
        <v/>
      </c>
    </row>
    <row r="582" spans="2:2" x14ac:dyDescent="0.25">
      <c r="B582" t="str">
        <f t="shared" ref="B582:B645" si="9">IF(E582="","",VLOOKUP(E582,E582:U582,$B$2,FALSE))</f>
        <v/>
      </c>
    </row>
    <row r="583" spans="2:2" x14ac:dyDescent="0.25">
      <c r="B583" t="str">
        <f t="shared" si="9"/>
        <v/>
      </c>
    </row>
    <row r="584" spans="2:2" x14ac:dyDescent="0.25">
      <c r="B584" t="str">
        <f t="shared" si="9"/>
        <v/>
      </c>
    </row>
    <row r="585" spans="2:2" x14ac:dyDescent="0.25">
      <c r="B585" t="str">
        <f t="shared" si="9"/>
        <v/>
      </c>
    </row>
    <row r="586" spans="2:2" x14ac:dyDescent="0.25">
      <c r="B586" t="str">
        <f t="shared" si="9"/>
        <v/>
      </c>
    </row>
    <row r="587" spans="2:2" x14ac:dyDescent="0.25">
      <c r="B587" t="str">
        <f t="shared" si="9"/>
        <v/>
      </c>
    </row>
    <row r="588" spans="2:2" x14ac:dyDescent="0.25">
      <c r="B588" t="str">
        <f t="shared" si="9"/>
        <v/>
      </c>
    </row>
    <row r="589" spans="2:2" x14ac:dyDescent="0.25">
      <c r="B589" t="str">
        <f t="shared" si="9"/>
        <v/>
      </c>
    </row>
    <row r="590" spans="2:2" x14ac:dyDescent="0.25">
      <c r="B590" t="str">
        <f t="shared" si="9"/>
        <v/>
      </c>
    </row>
    <row r="591" spans="2:2" x14ac:dyDescent="0.25">
      <c r="B591" t="str">
        <f t="shared" si="9"/>
        <v/>
      </c>
    </row>
    <row r="592" spans="2:2" x14ac:dyDescent="0.25">
      <c r="B592" t="str">
        <f t="shared" si="9"/>
        <v/>
      </c>
    </row>
    <row r="593" spans="2:2" x14ac:dyDescent="0.25">
      <c r="B593" t="str">
        <f t="shared" si="9"/>
        <v/>
      </c>
    </row>
    <row r="594" spans="2:2" x14ac:dyDescent="0.25">
      <c r="B594" t="str">
        <f t="shared" si="9"/>
        <v/>
      </c>
    </row>
    <row r="595" spans="2:2" x14ac:dyDescent="0.25">
      <c r="B595" t="str">
        <f t="shared" si="9"/>
        <v/>
      </c>
    </row>
    <row r="596" spans="2:2" x14ac:dyDescent="0.25">
      <c r="B596" t="str">
        <f t="shared" si="9"/>
        <v/>
      </c>
    </row>
    <row r="597" spans="2:2" x14ac:dyDescent="0.25">
      <c r="B597" t="str">
        <f t="shared" si="9"/>
        <v/>
      </c>
    </row>
    <row r="598" spans="2:2" x14ac:dyDescent="0.25">
      <c r="B598" t="str">
        <f t="shared" si="9"/>
        <v/>
      </c>
    </row>
    <row r="599" spans="2:2" x14ac:dyDescent="0.25">
      <c r="B599" t="str">
        <f t="shared" si="9"/>
        <v/>
      </c>
    </row>
    <row r="600" spans="2:2" x14ac:dyDescent="0.25">
      <c r="B600" t="str">
        <f t="shared" si="9"/>
        <v/>
      </c>
    </row>
    <row r="601" spans="2:2" x14ac:dyDescent="0.25">
      <c r="B601" t="str">
        <f t="shared" si="9"/>
        <v/>
      </c>
    </row>
    <row r="602" spans="2:2" x14ac:dyDescent="0.25">
      <c r="B602" t="str">
        <f t="shared" si="9"/>
        <v/>
      </c>
    </row>
    <row r="603" spans="2:2" x14ac:dyDescent="0.25">
      <c r="B603" t="str">
        <f t="shared" si="9"/>
        <v/>
      </c>
    </row>
    <row r="604" spans="2:2" x14ac:dyDescent="0.25">
      <c r="B604" t="str">
        <f t="shared" si="9"/>
        <v/>
      </c>
    </row>
    <row r="605" spans="2:2" x14ac:dyDescent="0.25">
      <c r="B605" t="str">
        <f t="shared" si="9"/>
        <v/>
      </c>
    </row>
    <row r="606" spans="2:2" x14ac:dyDescent="0.25">
      <c r="B606" t="str">
        <f t="shared" si="9"/>
        <v/>
      </c>
    </row>
    <row r="607" spans="2:2" x14ac:dyDescent="0.25">
      <c r="B607" t="str">
        <f t="shared" si="9"/>
        <v/>
      </c>
    </row>
    <row r="608" spans="2:2" x14ac:dyDescent="0.25">
      <c r="B608" t="str">
        <f t="shared" si="9"/>
        <v/>
      </c>
    </row>
    <row r="609" spans="2:2" x14ac:dyDescent="0.25">
      <c r="B609" t="str">
        <f t="shared" si="9"/>
        <v/>
      </c>
    </row>
    <row r="610" spans="2:2" x14ac:dyDescent="0.25">
      <c r="B610" t="str">
        <f t="shared" si="9"/>
        <v/>
      </c>
    </row>
    <row r="611" spans="2:2" x14ac:dyDescent="0.25">
      <c r="B611" t="str">
        <f t="shared" si="9"/>
        <v/>
      </c>
    </row>
    <row r="612" spans="2:2" x14ac:dyDescent="0.25">
      <c r="B612" t="str">
        <f t="shared" si="9"/>
        <v/>
      </c>
    </row>
    <row r="613" spans="2:2" x14ac:dyDescent="0.25">
      <c r="B613" t="str">
        <f t="shared" si="9"/>
        <v/>
      </c>
    </row>
    <row r="614" spans="2:2" x14ac:dyDescent="0.25">
      <c r="B614" t="str">
        <f t="shared" si="9"/>
        <v/>
      </c>
    </row>
    <row r="615" spans="2:2" x14ac:dyDescent="0.25">
      <c r="B615" t="str">
        <f t="shared" si="9"/>
        <v/>
      </c>
    </row>
    <row r="616" spans="2:2" x14ac:dyDescent="0.25">
      <c r="B616" t="str">
        <f t="shared" si="9"/>
        <v/>
      </c>
    </row>
    <row r="617" spans="2:2" x14ac:dyDescent="0.25">
      <c r="B617" t="str">
        <f t="shared" si="9"/>
        <v/>
      </c>
    </row>
    <row r="618" spans="2:2" x14ac:dyDescent="0.25">
      <c r="B618" t="str">
        <f t="shared" si="9"/>
        <v/>
      </c>
    </row>
    <row r="619" spans="2:2" x14ac:dyDescent="0.25">
      <c r="B619" t="str">
        <f t="shared" si="9"/>
        <v/>
      </c>
    </row>
    <row r="620" spans="2:2" x14ac:dyDescent="0.25">
      <c r="B620" t="str">
        <f t="shared" si="9"/>
        <v/>
      </c>
    </row>
    <row r="621" spans="2:2" x14ac:dyDescent="0.25">
      <c r="B621" t="str">
        <f t="shared" si="9"/>
        <v/>
      </c>
    </row>
    <row r="622" spans="2:2" x14ac:dyDescent="0.25">
      <c r="B622" t="str">
        <f t="shared" si="9"/>
        <v/>
      </c>
    </row>
    <row r="623" spans="2:2" x14ac:dyDescent="0.25">
      <c r="B623" t="str">
        <f t="shared" si="9"/>
        <v/>
      </c>
    </row>
    <row r="624" spans="2:2" x14ac:dyDescent="0.25">
      <c r="B624" t="str">
        <f t="shared" si="9"/>
        <v/>
      </c>
    </row>
    <row r="625" spans="2:2" x14ac:dyDescent="0.25">
      <c r="B625" t="str">
        <f t="shared" si="9"/>
        <v/>
      </c>
    </row>
    <row r="626" spans="2:2" x14ac:dyDescent="0.25">
      <c r="B626" t="str">
        <f t="shared" si="9"/>
        <v/>
      </c>
    </row>
    <row r="627" spans="2:2" x14ac:dyDescent="0.25">
      <c r="B627" t="str">
        <f t="shared" si="9"/>
        <v/>
      </c>
    </row>
    <row r="628" spans="2:2" x14ac:dyDescent="0.25">
      <c r="B628" t="str">
        <f t="shared" si="9"/>
        <v/>
      </c>
    </row>
    <row r="629" spans="2:2" x14ac:dyDescent="0.25">
      <c r="B629" t="str">
        <f t="shared" si="9"/>
        <v/>
      </c>
    </row>
    <row r="630" spans="2:2" x14ac:dyDescent="0.25">
      <c r="B630" t="str">
        <f t="shared" si="9"/>
        <v/>
      </c>
    </row>
    <row r="631" spans="2:2" x14ac:dyDescent="0.25">
      <c r="B631" t="str">
        <f t="shared" si="9"/>
        <v/>
      </c>
    </row>
    <row r="632" spans="2:2" x14ac:dyDescent="0.25">
      <c r="B632" t="str">
        <f t="shared" si="9"/>
        <v/>
      </c>
    </row>
    <row r="633" spans="2:2" x14ac:dyDescent="0.25">
      <c r="B633" t="str">
        <f t="shared" si="9"/>
        <v/>
      </c>
    </row>
    <row r="634" spans="2:2" x14ac:dyDescent="0.25">
      <c r="B634" t="str">
        <f t="shared" si="9"/>
        <v/>
      </c>
    </row>
    <row r="635" spans="2:2" x14ac:dyDescent="0.25">
      <c r="B635" t="str">
        <f t="shared" si="9"/>
        <v/>
      </c>
    </row>
    <row r="636" spans="2:2" x14ac:dyDescent="0.25">
      <c r="B636" t="str">
        <f t="shared" si="9"/>
        <v/>
      </c>
    </row>
    <row r="637" spans="2:2" x14ac:dyDescent="0.25">
      <c r="B637" t="str">
        <f t="shared" si="9"/>
        <v/>
      </c>
    </row>
    <row r="638" spans="2:2" x14ac:dyDescent="0.25">
      <c r="B638" t="str">
        <f t="shared" si="9"/>
        <v/>
      </c>
    </row>
    <row r="639" spans="2:2" x14ac:dyDescent="0.25">
      <c r="B639" t="str">
        <f t="shared" si="9"/>
        <v/>
      </c>
    </row>
    <row r="640" spans="2:2" x14ac:dyDescent="0.25">
      <c r="B640" t="str">
        <f t="shared" si="9"/>
        <v/>
      </c>
    </row>
    <row r="641" spans="2:2" x14ac:dyDescent="0.25">
      <c r="B641" t="str">
        <f t="shared" si="9"/>
        <v/>
      </c>
    </row>
    <row r="642" spans="2:2" x14ac:dyDescent="0.25">
      <c r="B642" t="str">
        <f t="shared" si="9"/>
        <v/>
      </c>
    </row>
    <row r="643" spans="2:2" x14ac:dyDescent="0.25">
      <c r="B643" t="str">
        <f t="shared" si="9"/>
        <v/>
      </c>
    </row>
    <row r="644" spans="2:2" x14ac:dyDescent="0.25">
      <c r="B644" t="str">
        <f t="shared" si="9"/>
        <v/>
      </c>
    </row>
    <row r="645" spans="2:2" x14ac:dyDescent="0.25">
      <c r="B645" t="str">
        <f t="shared" si="9"/>
        <v/>
      </c>
    </row>
    <row r="646" spans="2:2" x14ac:dyDescent="0.25">
      <c r="B646" t="str">
        <f t="shared" ref="B646:B709" si="10">IF(E646="","",VLOOKUP(E646,E646:U646,$B$2,FALSE))</f>
        <v/>
      </c>
    </row>
    <row r="647" spans="2:2" x14ac:dyDescent="0.25">
      <c r="B647" t="str">
        <f t="shared" si="10"/>
        <v/>
      </c>
    </row>
    <row r="648" spans="2:2" x14ac:dyDescent="0.25">
      <c r="B648" t="str">
        <f t="shared" si="10"/>
        <v/>
      </c>
    </row>
    <row r="649" spans="2:2" x14ac:dyDescent="0.25">
      <c r="B649" t="str">
        <f t="shared" si="10"/>
        <v/>
      </c>
    </row>
    <row r="650" spans="2:2" x14ac:dyDescent="0.25">
      <c r="B650" t="str">
        <f t="shared" si="10"/>
        <v/>
      </c>
    </row>
    <row r="651" spans="2:2" x14ac:dyDescent="0.25">
      <c r="B651" t="str">
        <f t="shared" si="10"/>
        <v/>
      </c>
    </row>
    <row r="652" spans="2:2" x14ac:dyDescent="0.25">
      <c r="B652" t="str">
        <f t="shared" si="10"/>
        <v/>
      </c>
    </row>
    <row r="653" spans="2:2" x14ac:dyDescent="0.25">
      <c r="B653" t="str">
        <f t="shared" si="10"/>
        <v/>
      </c>
    </row>
    <row r="654" spans="2:2" x14ac:dyDescent="0.25">
      <c r="B654" t="str">
        <f t="shared" si="10"/>
        <v/>
      </c>
    </row>
    <row r="655" spans="2:2" x14ac:dyDescent="0.25">
      <c r="B655" t="str">
        <f t="shared" si="10"/>
        <v/>
      </c>
    </row>
    <row r="656" spans="2:2" x14ac:dyDescent="0.25">
      <c r="B656" t="str">
        <f t="shared" si="10"/>
        <v/>
      </c>
    </row>
    <row r="657" spans="2:2" x14ac:dyDescent="0.25">
      <c r="B657" t="str">
        <f t="shared" si="10"/>
        <v/>
      </c>
    </row>
    <row r="658" spans="2:2" x14ac:dyDescent="0.25">
      <c r="B658" t="str">
        <f t="shared" si="10"/>
        <v/>
      </c>
    </row>
    <row r="659" spans="2:2" x14ac:dyDescent="0.25">
      <c r="B659" t="str">
        <f t="shared" si="10"/>
        <v/>
      </c>
    </row>
    <row r="660" spans="2:2" x14ac:dyDescent="0.25">
      <c r="B660" t="str">
        <f t="shared" si="10"/>
        <v/>
      </c>
    </row>
    <row r="661" spans="2:2" x14ac:dyDescent="0.25">
      <c r="B661" t="str">
        <f t="shared" si="10"/>
        <v/>
      </c>
    </row>
    <row r="662" spans="2:2" x14ac:dyDescent="0.25">
      <c r="B662" t="str">
        <f t="shared" si="10"/>
        <v/>
      </c>
    </row>
    <row r="663" spans="2:2" x14ac:dyDescent="0.25">
      <c r="B663" t="str">
        <f t="shared" si="10"/>
        <v/>
      </c>
    </row>
    <row r="664" spans="2:2" x14ac:dyDescent="0.25">
      <c r="B664" t="str">
        <f t="shared" si="10"/>
        <v/>
      </c>
    </row>
    <row r="665" spans="2:2" x14ac:dyDescent="0.25">
      <c r="B665" t="str">
        <f t="shared" si="10"/>
        <v/>
      </c>
    </row>
    <row r="666" spans="2:2" x14ac:dyDescent="0.25">
      <c r="B666" t="str">
        <f t="shared" si="10"/>
        <v/>
      </c>
    </row>
    <row r="667" spans="2:2" x14ac:dyDescent="0.25">
      <c r="B667" t="str">
        <f t="shared" si="10"/>
        <v/>
      </c>
    </row>
    <row r="668" spans="2:2" x14ac:dyDescent="0.25">
      <c r="B668" t="str">
        <f t="shared" si="10"/>
        <v/>
      </c>
    </row>
    <row r="669" spans="2:2" x14ac:dyDescent="0.25">
      <c r="B669" t="str">
        <f t="shared" si="10"/>
        <v/>
      </c>
    </row>
    <row r="670" spans="2:2" x14ac:dyDescent="0.25">
      <c r="B670" t="str">
        <f t="shared" si="10"/>
        <v/>
      </c>
    </row>
    <row r="671" spans="2:2" x14ac:dyDescent="0.25">
      <c r="B671" t="str">
        <f t="shared" si="10"/>
        <v/>
      </c>
    </row>
    <row r="672" spans="2:2" x14ac:dyDescent="0.25">
      <c r="B672" t="str">
        <f t="shared" si="10"/>
        <v/>
      </c>
    </row>
    <row r="673" spans="2:2" x14ac:dyDescent="0.25">
      <c r="B673" t="str">
        <f t="shared" si="10"/>
        <v/>
      </c>
    </row>
    <row r="674" spans="2:2" x14ac:dyDescent="0.25">
      <c r="B674" t="str">
        <f t="shared" si="10"/>
        <v/>
      </c>
    </row>
    <row r="675" spans="2:2" x14ac:dyDescent="0.25">
      <c r="B675" t="str">
        <f t="shared" si="10"/>
        <v/>
      </c>
    </row>
    <row r="676" spans="2:2" x14ac:dyDescent="0.25">
      <c r="B676" t="str">
        <f t="shared" si="10"/>
        <v/>
      </c>
    </row>
    <row r="677" spans="2:2" x14ac:dyDescent="0.25">
      <c r="B677" t="str">
        <f t="shared" si="10"/>
        <v/>
      </c>
    </row>
    <row r="678" spans="2:2" x14ac:dyDescent="0.25">
      <c r="B678" t="str">
        <f t="shared" si="10"/>
        <v/>
      </c>
    </row>
    <row r="679" spans="2:2" x14ac:dyDescent="0.25">
      <c r="B679" t="str">
        <f t="shared" si="10"/>
        <v/>
      </c>
    </row>
    <row r="680" spans="2:2" x14ac:dyDescent="0.25">
      <c r="B680" t="str">
        <f t="shared" si="10"/>
        <v/>
      </c>
    </row>
    <row r="681" spans="2:2" x14ac:dyDescent="0.25">
      <c r="B681" t="str">
        <f t="shared" si="10"/>
        <v/>
      </c>
    </row>
    <row r="682" spans="2:2" x14ac:dyDescent="0.25">
      <c r="B682" t="str">
        <f t="shared" si="10"/>
        <v/>
      </c>
    </row>
    <row r="683" spans="2:2" x14ac:dyDescent="0.25">
      <c r="B683" t="str">
        <f t="shared" si="10"/>
        <v/>
      </c>
    </row>
    <row r="684" spans="2:2" x14ac:dyDescent="0.25">
      <c r="B684" t="str">
        <f t="shared" si="10"/>
        <v/>
      </c>
    </row>
    <row r="685" spans="2:2" x14ac:dyDescent="0.25">
      <c r="B685" t="str">
        <f t="shared" si="10"/>
        <v/>
      </c>
    </row>
    <row r="686" spans="2:2" x14ac:dyDescent="0.25">
      <c r="B686" t="str">
        <f t="shared" si="10"/>
        <v/>
      </c>
    </row>
    <row r="687" spans="2:2" x14ac:dyDescent="0.25">
      <c r="B687" t="str">
        <f t="shared" si="10"/>
        <v/>
      </c>
    </row>
    <row r="688" spans="2:2" x14ac:dyDescent="0.25">
      <c r="B688" t="str">
        <f t="shared" si="10"/>
        <v/>
      </c>
    </row>
    <row r="689" spans="2:2" x14ac:dyDescent="0.25">
      <c r="B689" t="str">
        <f t="shared" si="10"/>
        <v/>
      </c>
    </row>
    <row r="690" spans="2:2" x14ac:dyDescent="0.25">
      <c r="B690" t="str">
        <f t="shared" si="10"/>
        <v/>
      </c>
    </row>
    <row r="691" spans="2:2" x14ac:dyDescent="0.25">
      <c r="B691" t="str">
        <f t="shared" si="10"/>
        <v/>
      </c>
    </row>
    <row r="692" spans="2:2" x14ac:dyDescent="0.25">
      <c r="B692" t="str">
        <f t="shared" si="10"/>
        <v/>
      </c>
    </row>
    <row r="693" spans="2:2" x14ac:dyDescent="0.25">
      <c r="B693" t="str">
        <f t="shared" si="10"/>
        <v/>
      </c>
    </row>
    <row r="694" spans="2:2" x14ac:dyDescent="0.25">
      <c r="B694" t="str">
        <f t="shared" si="10"/>
        <v/>
      </c>
    </row>
    <row r="695" spans="2:2" x14ac:dyDescent="0.25">
      <c r="B695" t="str">
        <f t="shared" si="10"/>
        <v/>
      </c>
    </row>
    <row r="696" spans="2:2" x14ac:dyDescent="0.25">
      <c r="B696" t="str">
        <f t="shared" si="10"/>
        <v/>
      </c>
    </row>
    <row r="697" spans="2:2" x14ac:dyDescent="0.25">
      <c r="B697" t="str">
        <f t="shared" si="10"/>
        <v/>
      </c>
    </row>
    <row r="698" spans="2:2" x14ac:dyDescent="0.25">
      <c r="B698" t="str">
        <f t="shared" si="10"/>
        <v/>
      </c>
    </row>
    <row r="699" spans="2:2" x14ac:dyDescent="0.25">
      <c r="B699" t="str">
        <f t="shared" si="10"/>
        <v/>
      </c>
    </row>
    <row r="700" spans="2:2" x14ac:dyDescent="0.25">
      <c r="B700" t="str">
        <f t="shared" si="10"/>
        <v/>
      </c>
    </row>
    <row r="701" spans="2:2" x14ac:dyDescent="0.25">
      <c r="B701" t="str">
        <f t="shared" si="10"/>
        <v/>
      </c>
    </row>
    <row r="702" spans="2:2" x14ac:dyDescent="0.25">
      <c r="B702" t="str">
        <f t="shared" si="10"/>
        <v/>
      </c>
    </row>
    <row r="703" spans="2:2" x14ac:dyDescent="0.25">
      <c r="B703" t="str">
        <f t="shared" si="10"/>
        <v/>
      </c>
    </row>
    <row r="704" spans="2:2" x14ac:dyDescent="0.25">
      <c r="B704" t="str">
        <f t="shared" si="10"/>
        <v/>
      </c>
    </row>
    <row r="705" spans="2:2" x14ac:dyDescent="0.25">
      <c r="B705" t="str">
        <f t="shared" si="10"/>
        <v/>
      </c>
    </row>
    <row r="706" spans="2:2" x14ac:dyDescent="0.25">
      <c r="B706" t="str">
        <f t="shared" si="10"/>
        <v/>
      </c>
    </row>
    <row r="707" spans="2:2" x14ac:dyDescent="0.25">
      <c r="B707" t="str">
        <f t="shared" si="10"/>
        <v/>
      </c>
    </row>
    <row r="708" spans="2:2" x14ac:dyDescent="0.25">
      <c r="B708" t="str">
        <f t="shared" si="10"/>
        <v/>
      </c>
    </row>
    <row r="709" spans="2:2" x14ac:dyDescent="0.25">
      <c r="B709" t="str">
        <f t="shared" si="10"/>
        <v/>
      </c>
    </row>
    <row r="710" spans="2:2" x14ac:dyDescent="0.25">
      <c r="B710" t="str">
        <f t="shared" ref="B710:B773" si="11">IF(E710="","",VLOOKUP(E710,E710:U710,$B$2,FALSE))</f>
        <v/>
      </c>
    </row>
    <row r="711" spans="2:2" x14ac:dyDescent="0.25">
      <c r="B711" t="str">
        <f t="shared" si="11"/>
        <v/>
      </c>
    </row>
    <row r="712" spans="2:2" x14ac:dyDescent="0.25">
      <c r="B712" t="str">
        <f t="shared" si="11"/>
        <v/>
      </c>
    </row>
    <row r="713" spans="2:2" x14ac:dyDescent="0.25">
      <c r="B713" t="str">
        <f t="shared" si="11"/>
        <v/>
      </c>
    </row>
    <row r="714" spans="2:2" x14ac:dyDescent="0.25">
      <c r="B714" t="str">
        <f t="shared" si="11"/>
        <v/>
      </c>
    </row>
    <row r="715" spans="2:2" x14ac:dyDescent="0.25">
      <c r="B715" t="str">
        <f t="shared" si="11"/>
        <v/>
      </c>
    </row>
    <row r="716" spans="2:2" x14ac:dyDescent="0.25">
      <c r="B716" t="str">
        <f t="shared" si="11"/>
        <v/>
      </c>
    </row>
    <row r="717" spans="2:2" x14ac:dyDescent="0.25">
      <c r="B717" t="str">
        <f t="shared" si="11"/>
        <v/>
      </c>
    </row>
    <row r="718" spans="2:2" x14ac:dyDescent="0.25">
      <c r="B718" t="str">
        <f t="shared" si="11"/>
        <v/>
      </c>
    </row>
    <row r="719" spans="2:2" x14ac:dyDescent="0.25">
      <c r="B719" t="str">
        <f t="shared" si="11"/>
        <v/>
      </c>
    </row>
    <row r="720" spans="2:2" x14ac:dyDescent="0.25">
      <c r="B720" t="str">
        <f t="shared" si="11"/>
        <v/>
      </c>
    </row>
    <row r="721" spans="2:2" x14ac:dyDescent="0.25">
      <c r="B721" t="str">
        <f t="shared" si="11"/>
        <v/>
      </c>
    </row>
    <row r="722" spans="2:2" x14ac:dyDescent="0.25">
      <c r="B722" t="str">
        <f t="shared" si="11"/>
        <v/>
      </c>
    </row>
    <row r="723" spans="2:2" x14ac:dyDescent="0.25">
      <c r="B723" t="str">
        <f t="shared" si="11"/>
        <v/>
      </c>
    </row>
    <row r="724" spans="2:2" x14ac:dyDescent="0.25">
      <c r="B724" t="str">
        <f t="shared" si="11"/>
        <v/>
      </c>
    </row>
    <row r="725" spans="2:2" x14ac:dyDescent="0.25">
      <c r="B725" t="str">
        <f t="shared" si="11"/>
        <v/>
      </c>
    </row>
    <row r="726" spans="2:2" x14ac:dyDescent="0.25">
      <c r="B726" t="str">
        <f t="shared" si="11"/>
        <v/>
      </c>
    </row>
    <row r="727" spans="2:2" x14ac:dyDescent="0.25">
      <c r="B727" t="str">
        <f t="shared" si="11"/>
        <v/>
      </c>
    </row>
    <row r="728" spans="2:2" x14ac:dyDescent="0.25">
      <c r="B728" t="str">
        <f t="shared" si="11"/>
        <v/>
      </c>
    </row>
    <row r="729" spans="2:2" x14ac:dyDescent="0.25">
      <c r="B729" t="str">
        <f t="shared" si="11"/>
        <v/>
      </c>
    </row>
    <row r="730" spans="2:2" x14ac:dyDescent="0.25">
      <c r="B730" t="str">
        <f t="shared" si="11"/>
        <v/>
      </c>
    </row>
    <row r="731" spans="2:2" x14ac:dyDescent="0.25">
      <c r="B731" t="str">
        <f t="shared" si="11"/>
        <v/>
      </c>
    </row>
    <row r="732" spans="2:2" x14ac:dyDescent="0.25">
      <c r="B732" t="str">
        <f t="shared" si="11"/>
        <v/>
      </c>
    </row>
    <row r="733" spans="2:2" x14ac:dyDescent="0.25">
      <c r="B733" t="str">
        <f t="shared" si="11"/>
        <v/>
      </c>
    </row>
    <row r="734" spans="2:2" x14ac:dyDescent="0.25">
      <c r="B734" t="str">
        <f t="shared" si="11"/>
        <v/>
      </c>
    </row>
    <row r="735" spans="2:2" x14ac:dyDescent="0.25">
      <c r="B735" t="str">
        <f t="shared" si="11"/>
        <v/>
      </c>
    </row>
    <row r="736" spans="2:2" x14ac:dyDescent="0.25">
      <c r="B736" t="str">
        <f t="shared" si="11"/>
        <v/>
      </c>
    </row>
    <row r="737" spans="2:2" x14ac:dyDescent="0.25">
      <c r="B737" t="str">
        <f t="shared" si="11"/>
        <v/>
      </c>
    </row>
    <row r="738" spans="2:2" x14ac:dyDescent="0.25">
      <c r="B738" t="str">
        <f t="shared" si="11"/>
        <v/>
      </c>
    </row>
    <row r="739" spans="2:2" x14ac:dyDescent="0.25">
      <c r="B739" t="str">
        <f t="shared" si="11"/>
        <v/>
      </c>
    </row>
    <row r="740" spans="2:2" x14ac:dyDescent="0.25">
      <c r="B740" t="str">
        <f t="shared" si="11"/>
        <v/>
      </c>
    </row>
    <row r="741" spans="2:2" x14ac:dyDescent="0.25">
      <c r="B741" t="str">
        <f t="shared" si="11"/>
        <v/>
      </c>
    </row>
    <row r="742" spans="2:2" x14ac:dyDescent="0.25">
      <c r="B742" t="str">
        <f t="shared" si="11"/>
        <v/>
      </c>
    </row>
    <row r="743" spans="2:2" x14ac:dyDescent="0.25">
      <c r="B743" t="str">
        <f t="shared" si="11"/>
        <v/>
      </c>
    </row>
    <row r="744" spans="2:2" x14ac:dyDescent="0.25">
      <c r="B744" t="str">
        <f t="shared" si="11"/>
        <v/>
      </c>
    </row>
    <row r="745" spans="2:2" x14ac:dyDescent="0.25">
      <c r="B745" t="str">
        <f t="shared" si="11"/>
        <v/>
      </c>
    </row>
    <row r="746" spans="2:2" x14ac:dyDescent="0.25">
      <c r="B746" t="str">
        <f t="shared" si="11"/>
        <v/>
      </c>
    </row>
    <row r="747" spans="2:2" x14ac:dyDescent="0.25">
      <c r="B747" t="str">
        <f t="shared" si="11"/>
        <v/>
      </c>
    </row>
    <row r="748" spans="2:2" x14ac:dyDescent="0.25">
      <c r="B748" t="str">
        <f t="shared" si="11"/>
        <v/>
      </c>
    </row>
    <row r="749" spans="2:2" x14ac:dyDescent="0.25">
      <c r="B749" t="str">
        <f t="shared" si="11"/>
        <v/>
      </c>
    </row>
    <row r="750" spans="2:2" x14ac:dyDescent="0.25">
      <c r="B750" t="str">
        <f t="shared" si="11"/>
        <v/>
      </c>
    </row>
    <row r="751" spans="2:2" x14ac:dyDescent="0.25">
      <c r="B751" t="str">
        <f t="shared" si="11"/>
        <v/>
      </c>
    </row>
    <row r="752" spans="2:2" x14ac:dyDescent="0.25">
      <c r="B752" t="str">
        <f t="shared" si="11"/>
        <v/>
      </c>
    </row>
    <row r="753" spans="2:2" x14ac:dyDescent="0.25">
      <c r="B753" t="str">
        <f t="shared" si="11"/>
        <v/>
      </c>
    </row>
    <row r="754" spans="2:2" x14ac:dyDescent="0.25">
      <c r="B754" t="str">
        <f t="shared" si="11"/>
        <v/>
      </c>
    </row>
    <row r="755" spans="2:2" x14ac:dyDescent="0.25">
      <c r="B755" t="str">
        <f t="shared" si="11"/>
        <v/>
      </c>
    </row>
    <row r="756" spans="2:2" x14ac:dyDescent="0.25">
      <c r="B756" t="str">
        <f t="shared" si="11"/>
        <v/>
      </c>
    </row>
    <row r="757" spans="2:2" x14ac:dyDescent="0.25">
      <c r="B757" t="str">
        <f t="shared" si="11"/>
        <v/>
      </c>
    </row>
    <row r="758" spans="2:2" x14ac:dyDescent="0.25">
      <c r="B758" t="str">
        <f t="shared" si="11"/>
        <v/>
      </c>
    </row>
    <row r="759" spans="2:2" x14ac:dyDescent="0.25">
      <c r="B759" t="str">
        <f t="shared" si="11"/>
        <v/>
      </c>
    </row>
    <row r="760" spans="2:2" x14ac:dyDescent="0.25">
      <c r="B760" t="str">
        <f t="shared" si="11"/>
        <v/>
      </c>
    </row>
    <row r="761" spans="2:2" x14ac:dyDescent="0.25">
      <c r="B761" t="str">
        <f t="shared" si="11"/>
        <v/>
      </c>
    </row>
    <row r="762" spans="2:2" x14ac:dyDescent="0.25">
      <c r="B762" t="str">
        <f t="shared" si="11"/>
        <v/>
      </c>
    </row>
    <row r="763" spans="2:2" x14ac:dyDescent="0.25">
      <c r="B763" t="str">
        <f t="shared" si="11"/>
        <v/>
      </c>
    </row>
    <row r="764" spans="2:2" x14ac:dyDescent="0.25">
      <c r="B764" t="str">
        <f t="shared" si="11"/>
        <v/>
      </c>
    </row>
    <row r="765" spans="2:2" x14ac:dyDescent="0.25">
      <c r="B765" t="str">
        <f t="shared" si="11"/>
        <v/>
      </c>
    </row>
    <row r="766" spans="2:2" x14ac:dyDescent="0.25">
      <c r="B766" t="str">
        <f t="shared" si="11"/>
        <v/>
      </c>
    </row>
    <row r="767" spans="2:2" x14ac:dyDescent="0.25">
      <c r="B767" t="str">
        <f t="shared" si="11"/>
        <v/>
      </c>
    </row>
    <row r="768" spans="2:2" x14ac:dyDescent="0.25">
      <c r="B768" t="str">
        <f t="shared" si="11"/>
        <v/>
      </c>
    </row>
    <row r="769" spans="2:2" x14ac:dyDescent="0.25">
      <c r="B769" t="str">
        <f t="shared" si="11"/>
        <v/>
      </c>
    </row>
    <row r="770" spans="2:2" x14ac:dyDescent="0.25">
      <c r="B770" t="str">
        <f t="shared" si="11"/>
        <v/>
      </c>
    </row>
    <row r="771" spans="2:2" x14ac:dyDescent="0.25">
      <c r="B771" t="str">
        <f t="shared" si="11"/>
        <v/>
      </c>
    </row>
    <row r="772" spans="2:2" x14ac:dyDescent="0.25">
      <c r="B772" t="str">
        <f t="shared" si="11"/>
        <v/>
      </c>
    </row>
    <row r="773" spans="2:2" x14ac:dyDescent="0.25">
      <c r="B773" t="str">
        <f t="shared" si="11"/>
        <v/>
      </c>
    </row>
    <row r="774" spans="2:2" x14ac:dyDescent="0.25">
      <c r="B774" t="str">
        <f t="shared" ref="B774:B837" si="12">IF(E774="","",VLOOKUP(E774,E774:U774,$B$2,FALSE))</f>
        <v/>
      </c>
    </row>
    <row r="775" spans="2:2" x14ac:dyDescent="0.25">
      <c r="B775" t="str">
        <f t="shared" si="12"/>
        <v/>
      </c>
    </row>
    <row r="776" spans="2:2" x14ac:dyDescent="0.25">
      <c r="B776" t="str">
        <f t="shared" si="12"/>
        <v/>
      </c>
    </row>
    <row r="777" spans="2:2" x14ac:dyDescent="0.25">
      <c r="B777" t="str">
        <f t="shared" si="12"/>
        <v/>
      </c>
    </row>
    <row r="778" spans="2:2" x14ac:dyDescent="0.25">
      <c r="B778" t="str">
        <f t="shared" si="12"/>
        <v/>
      </c>
    </row>
    <row r="779" spans="2:2" x14ac:dyDescent="0.25">
      <c r="B779" t="str">
        <f t="shared" si="12"/>
        <v/>
      </c>
    </row>
    <row r="780" spans="2:2" x14ac:dyDescent="0.25">
      <c r="B780" t="str">
        <f t="shared" si="12"/>
        <v/>
      </c>
    </row>
    <row r="781" spans="2:2" x14ac:dyDescent="0.25">
      <c r="B781" t="str">
        <f t="shared" si="12"/>
        <v/>
      </c>
    </row>
    <row r="782" spans="2:2" x14ac:dyDescent="0.25">
      <c r="B782" t="str">
        <f t="shared" si="12"/>
        <v/>
      </c>
    </row>
    <row r="783" spans="2:2" x14ac:dyDescent="0.25">
      <c r="B783" t="str">
        <f t="shared" si="12"/>
        <v/>
      </c>
    </row>
    <row r="784" spans="2:2" x14ac:dyDescent="0.25">
      <c r="B784" t="str">
        <f t="shared" si="12"/>
        <v/>
      </c>
    </row>
    <row r="785" spans="2:2" x14ac:dyDescent="0.25">
      <c r="B785" t="str">
        <f t="shared" si="12"/>
        <v/>
      </c>
    </row>
    <row r="786" spans="2:2" x14ac:dyDescent="0.25">
      <c r="B786" t="str">
        <f t="shared" si="12"/>
        <v/>
      </c>
    </row>
    <row r="787" spans="2:2" x14ac:dyDescent="0.25">
      <c r="B787" t="str">
        <f t="shared" si="12"/>
        <v/>
      </c>
    </row>
    <row r="788" spans="2:2" x14ac:dyDescent="0.25">
      <c r="B788" t="str">
        <f t="shared" si="12"/>
        <v/>
      </c>
    </row>
    <row r="789" spans="2:2" x14ac:dyDescent="0.25">
      <c r="B789" t="str">
        <f t="shared" si="12"/>
        <v/>
      </c>
    </row>
    <row r="790" spans="2:2" x14ac:dyDescent="0.25">
      <c r="B790" t="str">
        <f t="shared" si="12"/>
        <v/>
      </c>
    </row>
    <row r="791" spans="2:2" x14ac:dyDescent="0.25">
      <c r="B791" t="str">
        <f t="shared" si="12"/>
        <v/>
      </c>
    </row>
    <row r="792" spans="2:2" x14ac:dyDescent="0.25">
      <c r="B792" t="str">
        <f t="shared" si="12"/>
        <v/>
      </c>
    </row>
    <row r="793" spans="2:2" x14ac:dyDescent="0.25">
      <c r="B793" t="str">
        <f t="shared" si="12"/>
        <v/>
      </c>
    </row>
    <row r="794" spans="2:2" x14ac:dyDescent="0.25">
      <c r="B794" t="str">
        <f t="shared" si="12"/>
        <v/>
      </c>
    </row>
    <row r="795" spans="2:2" x14ac:dyDescent="0.25">
      <c r="B795" t="str">
        <f t="shared" si="12"/>
        <v/>
      </c>
    </row>
    <row r="796" spans="2:2" x14ac:dyDescent="0.25">
      <c r="B796" t="str">
        <f t="shared" si="12"/>
        <v/>
      </c>
    </row>
    <row r="797" spans="2:2" x14ac:dyDescent="0.25">
      <c r="B797" t="str">
        <f t="shared" si="12"/>
        <v/>
      </c>
    </row>
    <row r="798" spans="2:2" x14ac:dyDescent="0.25">
      <c r="B798" t="str">
        <f t="shared" si="12"/>
        <v/>
      </c>
    </row>
    <row r="799" spans="2:2" x14ac:dyDescent="0.25">
      <c r="B799" t="str">
        <f t="shared" si="12"/>
        <v/>
      </c>
    </row>
    <row r="800" spans="2:2" x14ac:dyDescent="0.25">
      <c r="B800" t="str">
        <f t="shared" si="12"/>
        <v/>
      </c>
    </row>
    <row r="801" spans="2:2" x14ac:dyDescent="0.25">
      <c r="B801" t="str">
        <f t="shared" si="12"/>
        <v/>
      </c>
    </row>
    <row r="802" spans="2:2" x14ac:dyDescent="0.25">
      <c r="B802" t="str">
        <f t="shared" si="12"/>
        <v/>
      </c>
    </row>
    <row r="803" spans="2:2" x14ac:dyDescent="0.25">
      <c r="B803" t="str">
        <f t="shared" si="12"/>
        <v/>
      </c>
    </row>
    <row r="804" spans="2:2" x14ac:dyDescent="0.25">
      <c r="B804" t="str">
        <f t="shared" si="12"/>
        <v/>
      </c>
    </row>
    <row r="805" spans="2:2" x14ac:dyDescent="0.25">
      <c r="B805" t="str">
        <f t="shared" si="12"/>
        <v/>
      </c>
    </row>
    <row r="806" spans="2:2" x14ac:dyDescent="0.25">
      <c r="B806" t="str">
        <f t="shared" si="12"/>
        <v/>
      </c>
    </row>
    <row r="807" spans="2:2" x14ac:dyDescent="0.25">
      <c r="B807" t="str">
        <f t="shared" si="12"/>
        <v/>
      </c>
    </row>
    <row r="808" spans="2:2" x14ac:dyDescent="0.25">
      <c r="B808" t="str">
        <f t="shared" si="12"/>
        <v/>
      </c>
    </row>
    <row r="809" spans="2:2" x14ac:dyDescent="0.25">
      <c r="B809" t="str">
        <f t="shared" si="12"/>
        <v/>
      </c>
    </row>
    <row r="810" spans="2:2" x14ac:dyDescent="0.25">
      <c r="B810" t="str">
        <f t="shared" si="12"/>
        <v/>
      </c>
    </row>
    <row r="811" spans="2:2" x14ac:dyDescent="0.25">
      <c r="B811" t="str">
        <f t="shared" si="12"/>
        <v/>
      </c>
    </row>
    <row r="812" spans="2:2" x14ac:dyDescent="0.25">
      <c r="B812" t="str">
        <f t="shared" si="12"/>
        <v/>
      </c>
    </row>
    <row r="813" spans="2:2" x14ac:dyDescent="0.25">
      <c r="B813" t="str">
        <f t="shared" si="12"/>
        <v/>
      </c>
    </row>
    <row r="814" spans="2:2" x14ac:dyDescent="0.25">
      <c r="B814" t="str">
        <f t="shared" si="12"/>
        <v/>
      </c>
    </row>
    <row r="815" spans="2:2" x14ac:dyDescent="0.25">
      <c r="B815" t="str">
        <f t="shared" si="12"/>
        <v/>
      </c>
    </row>
    <row r="816" spans="2:2" x14ac:dyDescent="0.25">
      <c r="B816" t="str">
        <f t="shared" si="12"/>
        <v/>
      </c>
    </row>
    <row r="817" spans="2:2" x14ac:dyDescent="0.25">
      <c r="B817" t="str">
        <f t="shared" si="12"/>
        <v/>
      </c>
    </row>
    <row r="818" spans="2:2" x14ac:dyDescent="0.25">
      <c r="B818" t="str">
        <f t="shared" si="12"/>
        <v/>
      </c>
    </row>
    <row r="819" spans="2:2" x14ac:dyDescent="0.25">
      <c r="B819" t="str">
        <f t="shared" si="12"/>
        <v/>
      </c>
    </row>
    <row r="820" spans="2:2" x14ac:dyDescent="0.25">
      <c r="B820" t="str">
        <f t="shared" si="12"/>
        <v/>
      </c>
    </row>
    <row r="821" spans="2:2" x14ac:dyDescent="0.25">
      <c r="B821" t="str">
        <f t="shared" si="12"/>
        <v/>
      </c>
    </row>
    <row r="822" spans="2:2" x14ac:dyDescent="0.25">
      <c r="B822" t="str">
        <f t="shared" si="12"/>
        <v/>
      </c>
    </row>
    <row r="823" spans="2:2" x14ac:dyDescent="0.25">
      <c r="B823" t="str">
        <f t="shared" si="12"/>
        <v/>
      </c>
    </row>
    <row r="824" spans="2:2" x14ac:dyDescent="0.25">
      <c r="B824" t="str">
        <f t="shared" si="12"/>
        <v/>
      </c>
    </row>
    <row r="825" spans="2:2" x14ac:dyDescent="0.25">
      <c r="B825" t="str">
        <f t="shared" si="12"/>
        <v/>
      </c>
    </row>
    <row r="826" spans="2:2" x14ac:dyDescent="0.25">
      <c r="B826" t="str">
        <f t="shared" si="12"/>
        <v/>
      </c>
    </row>
    <row r="827" spans="2:2" x14ac:dyDescent="0.25">
      <c r="B827" t="str">
        <f t="shared" si="12"/>
        <v/>
      </c>
    </row>
    <row r="828" spans="2:2" x14ac:dyDescent="0.25">
      <c r="B828" t="str">
        <f t="shared" si="12"/>
        <v/>
      </c>
    </row>
    <row r="829" spans="2:2" x14ac:dyDescent="0.25">
      <c r="B829" t="str">
        <f t="shared" si="12"/>
        <v/>
      </c>
    </row>
    <row r="830" spans="2:2" x14ac:dyDescent="0.25">
      <c r="B830" t="str">
        <f t="shared" si="12"/>
        <v/>
      </c>
    </row>
    <row r="831" spans="2:2" x14ac:dyDescent="0.25">
      <c r="B831" t="str">
        <f t="shared" si="12"/>
        <v/>
      </c>
    </row>
    <row r="832" spans="2:2" x14ac:dyDescent="0.25">
      <c r="B832" t="str">
        <f t="shared" si="12"/>
        <v/>
      </c>
    </row>
    <row r="833" spans="2:2" x14ac:dyDescent="0.25">
      <c r="B833" t="str">
        <f t="shared" si="12"/>
        <v/>
      </c>
    </row>
    <row r="834" spans="2:2" x14ac:dyDescent="0.25">
      <c r="B834" t="str">
        <f t="shared" si="12"/>
        <v/>
      </c>
    </row>
    <row r="835" spans="2:2" x14ac:dyDescent="0.25">
      <c r="B835" t="str">
        <f t="shared" si="12"/>
        <v/>
      </c>
    </row>
    <row r="836" spans="2:2" x14ac:dyDescent="0.25">
      <c r="B836" t="str">
        <f t="shared" si="12"/>
        <v/>
      </c>
    </row>
    <row r="837" spans="2:2" x14ac:dyDescent="0.25">
      <c r="B837" t="str">
        <f t="shared" si="12"/>
        <v/>
      </c>
    </row>
    <row r="838" spans="2:2" x14ac:dyDescent="0.25">
      <c r="B838" t="str">
        <f t="shared" ref="B838:B901" si="13">IF(E838="","",VLOOKUP(E838,E838:U838,$B$2,FALSE))</f>
        <v/>
      </c>
    </row>
    <row r="839" spans="2:2" x14ac:dyDescent="0.25">
      <c r="B839" t="str">
        <f t="shared" si="13"/>
        <v/>
      </c>
    </row>
    <row r="840" spans="2:2" x14ac:dyDescent="0.25">
      <c r="B840" t="str">
        <f t="shared" si="13"/>
        <v/>
      </c>
    </row>
    <row r="841" spans="2:2" x14ac:dyDescent="0.25">
      <c r="B841" t="str">
        <f t="shared" si="13"/>
        <v/>
      </c>
    </row>
    <row r="842" spans="2:2" x14ac:dyDescent="0.25">
      <c r="B842" t="str">
        <f t="shared" si="13"/>
        <v/>
      </c>
    </row>
    <row r="843" spans="2:2" x14ac:dyDescent="0.25">
      <c r="B843" t="str">
        <f t="shared" si="13"/>
        <v/>
      </c>
    </row>
    <row r="844" spans="2:2" x14ac:dyDescent="0.25">
      <c r="B844" t="str">
        <f t="shared" si="13"/>
        <v/>
      </c>
    </row>
    <row r="845" spans="2:2" x14ac:dyDescent="0.25">
      <c r="B845" t="str">
        <f t="shared" si="13"/>
        <v/>
      </c>
    </row>
    <row r="846" spans="2:2" x14ac:dyDescent="0.25">
      <c r="B846" t="str">
        <f t="shared" si="13"/>
        <v/>
      </c>
    </row>
    <row r="847" spans="2:2" x14ac:dyDescent="0.25">
      <c r="B847" t="str">
        <f t="shared" si="13"/>
        <v/>
      </c>
    </row>
    <row r="848" spans="2:2" x14ac:dyDescent="0.25">
      <c r="B848" t="str">
        <f t="shared" si="13"/>
        <v/>
      </c>
    </row>
    <row r="849" spans="2:2" x14ac:dyDescent="0.25">
      <c r="B849" t="str">
        <f t="shared" si="13"/>
        <v/>
      </c>
    </row>
    <row r="850" spans="2:2" x14ac:dyDescent="0.25">
      <c r="B850" t="str">
        <f t="shared" si="13"/>
        <v/>
      </c>
    </row>
    <row r="851" spans="2:2" x14ac:dyDescent="0.25">
      <c r="B851" t="str">
        <f t="shared" si="13"/>
        <v/>
      </c>
    </row>
    <row r="852" spans="2:2" x14ac:dyDescent="0.25">
      <c r="B852" t="str">
        <f t="shared" si="13"/>
        <v/>
      </c>
    </row>
    <row r="853" spans="2:2" x14ac:dyDescent="0.25">
      <c r="B853" t="str">
        <f t="shared" si="13"/>
        <v/>
      </c>
    </row>
    <row r="854" spans="2:2" x14ac:dyDescent="0.25">
      <c r="B854" t="str">
        <f t="shared" si="13"/>
        <v/>
      </c>
    </row>
    <row r="855" spans="2:2" x14ac:dyDescent="0.25">
      <c r="B855" t="str">
        <f t="shared" si="13"/>
        <v/>
      </c>
    </row>
    <row r="856" spans="2:2" x14ac:dyDescent="0.25">
      <c r="B856" t="str">
        <f t="shared" si="13"/>
        <v/>
      </c>
    </row>
    <row r="857" spans="2:2" x14ac:dyDescent="0.25">
      <c r="B857" t="str">
        <f t="shared" si="13"/>
        <v/>
      </c>
    </row>
    <row r="858" spans="2:2" x14ac:dyDescent="0.25">
      <c r="B858" t="str">
        <f t="shared" si="13"/>
        <v/>
      </c>
    </row>
    <row r="859" spans="2:2" x14ac:dyDescent="0.25">
      <c r="B859" t="str">
        <f t="shared" si="13"/>
        <v/>
      </c>
    </row>
    <row r="860" spans="2:2" x14ac:dyDescent="0.25">
      <c r="B860" t="str">
        <f t="shared" si="13"/>
        <v/>
      </c>
    </row>
    <row r="861" spans="2:2" x14ac:dyDescent="0.25">
      <c r="B861" t="str">
        <f t="shared" si="13"/>
        <v/>
      </c>
    </row>
    <row r="862" spans="2:2" x14ac:dyDescent="0.25">
      <c r="B862" t="str">
        <f t="shared" si="13"/>
        <v/>
      </c>
    </row>
    <row r="863" spans="2:2" x14ac:dyDescent="0.25">
      <c r="B863" t="str">
        <f t="shared" si="13"/>
        <v/>
      </c>
    </row>
    <row r="864" spans="2:2" x14ac:dyDescent="0.25">
      <c r="B864" t="str">
        <f t="shared" si="13"/>
        <v/>
      </c>
    </row>
    <row r="865" spans="2:2" x14ac:dyDescent="0.25">
      <c r="B865" t="str">
        <f t="shared" si="13"/>
        <v/>
      </c>
    </row>
    <row r="866" spans="2:2" x14ac:dyDescent="0.25">
      <c r="B866" t="str">
        <f t="shared" si="13"/>
        <v/>
      </c>
    </row>
    <row r="867" spans="2:2" x14ac:dyDescent="0.25">
      <c r="B867" t="str">
        <f t="shared" si="13"/>
        <v/>
      </c>
    </row>
    <row r="868" spans="2:2" x14ac:dyDescent="0.25">
      <c r="B868" t="str">
        <f t="shared" si="13"/>
        <v/>
      </c>
    </row>
    <row r="869" spans="2:2" x14ac:dyDescent="0.25">
      <c r="B869" t="str">
        <f t="shared" si="13"/>
        <v/>
      </c>
    </row>
    <row r="870" spans="2:2" x14ac:dyDescent="0.25">
      <c r="B870" t="str">
        <f t="shared" si="13"/>
        <v/>
      </c>
    </row>
    <row r="871" spans="2:2" x14ac:dyDescent="0.25">
      <c r="B871" t="str">
        <f t="shared" si="13"/>
        <v/>
      </c>
    </row>
    <row r="872" spans="2:2" x14ac:dyDescent="0.25">
      <c r="B872" t="str">
        <f t="shared" si="13"/>
        <v/>
      </c>
    </row>
    <row r="873" spans="2:2" x14ac:dyDescent="0.25">
      <c r="B873" t="str">
        <f t="shared" si="13"/>
        <v/>
      </c>
    </row>
    <row r="874" spans="2:2" x14ac:dyDescent="0.25">
      <c r="B874" t="str">
        <f t="shared" si="13"/>
        <v/>
      </c>
    </row>
    <row r="875" spans="2:2" x14ac:dyDescent="0.25">
      <c r="B875" t="str">
        <f t="shared" si="13"/>
        <v/>
      </c>
    </row>
    <row r="876" spans="2:2" x14ac:dyDescent="0.25">
      <c r="B876" t="str">
        <f t="shared" si="13"/>
        <v/>
      </c>
    </row>
    <row r="877" spans="2:2" x14ac:dyDescent="0.25">
      <c r="B877" t="str">
        <f t="shared" si="13"/>
        <v/>
      </c>
    </row>
    <row r="878" spans="2:2" x14ac:dyDescent="0.25">
      <c r="B878" t="str">
        <f t="shared" si="13"/>
        <v/>
      </c>
    </row>
    <row r="879" spans="2:2" x14ac:dyDescent="0.25">
      <c r="B879" t="str">
        <f t="shared" si="13"/>
        <v/>
      </c>
    </row>
    <row r="880" spans="2:2" x14ac:dyDescent="0.25">
      <c r="B880" t="str">
        <f t="shared" si="13"/>
        <v/>
      </c>
    </row>
    <row r="881" spans="2:2" x14ac:dyDescent="0.25">
      <c r="B881" t="str">
        <f t="shared" si="13"/>
        <v/>
      </c>
    </row>
    <row r="882" spans="2:2" x14ac:dyDescent="0.25">
      <c r="B882" t="str">
        <f t="shared" si="13"/>
        <v/>
      </c>
    </row>
    <row r="883" spans="2:2" x14ac:dyDescent="0.25">
      <c r="B883" t="str">
        <f t="shared" si="13"/>
        <v/>
      </c>
    </row>
    <row r="884" spans="2:2" x14ac:dyDescent="0.25">
      <c r="B884" t="str">
        <f t="shared" si="13"/>
        <v/>
      </c>
    </row>
    <row r="885" spans="2:2" x14ac:dyDescent="0.25">
      <c r="B885" t="str">
        <f t="shared" si="13"/>
        <v/>
      </c>
    </row>
    <row r="886" spans="2:2" x14ac:dyDescent="0.25">
      <c r="B886" t="str">
        <f t="shared" si="13"/>
        <v/>
      </c>
    </row>
    <row r="887" spans="2:2" x14ac:dyDescent="0.25">
      <c r="B887" t="str">
        <f t="shared" si="13"/>
        <v/>
      </c>
    </row>
    <row r="888" spans="2:2" x14ac:dyDescent="0.25">
      <c r="B888" t="str">
        <f t="shared" si="13"/>
        <v/>
      </c>
    </row>
    <row r="889" spans="2:2" x14ac:dyDescent="0.25">
      <c r="B889" t="str">
        <f t="shared" si="13"/>
        <v/>
      </c>
    </row>
    <row r="890" spans="2:2" x14ac:dyDescent="0.25">
      <c r="B890" t="str">
        <f t="shared" si="13"/>
        <v/>
      </c>
    </row>
    <row r="891" spans="2:2" x14ac:dyDescent="0.25">
      <c r="B891" t="str">
        <f t="shared" si="13"/>
        <v/>
      </c>
    </row>
    <row r="892" spans="2:2" x14ac:dyDescent="0.25">
      <c r="B892" t="str">
        <f t="shared" si="13"/>
        <v/>
      </c>
    </row>
    <row r="893" spans="2:2" x14ac:dyDescent="0.25">
      <c r="B893" t="str">
        <f t="shared" si="13"/>
        <v/>
      </c>
    </row>
    <row r="894" spans="2:2" x14ac:dyDescent="0.25">
      <c r="B894" t="str">
        <f t="shared" si="13"/>
        <v/>
      </c>
    </row>
    <row r="895" spans="2:2" x14ac:dyDescent="0.25">
      <c r="B895" t="str">
        <f t="shared" si="13"/>
        <v/>
      </c>
    </row>
    <row r="896" spans="2:2" x14ac:dyDescent="0.25">
      <c r="B896" t="str">
        <f t="shared" si="13"/>
        <v/>
      </c>
    </row>
    <row r="897" spans="2:2" x14ac:dyDescent="0.25">
      <c r="B897" t="str">
        <f t="shared" si="13"/>
        <v/>
      </c>
    </row>
    <row r="898" spans="2:2" x14ac:dyDescent="0.25">
      <c r="B898" t="str">
        <f t="shared" si="13"/>
        <v/>
      </c>
    </row>
    <row r="899" spans="2:2" x14ac:dyDescent="0.25">
      <c r="B899" t="str">
        <f t="shared" si="13"/>
        <v/>
      </c>
    </row>
    <row r="900" spans="2:2" x14ac:dyDescent="0.25">
      <c r="B900" t="str">
        <f t="shared" si="13"/>
        <v/>
      </c>
    </row>
    <row r="901" spans="2:2" x14ac:dyDescent="0.25">
      <c r="B901" t="str">
        <f t="shared" si="13"/>
        <v/>
      </c>
    </row>
    <row r="902" spans="2:2" x14ac:dyDescent="0.25">
      <c r="B902" t="str">
        <f t="shared" ref="B902:B965" si="14">IF(E902="","",VLOOKUP(E902,E902:U902,$B$2,FALSE))</f>
        <v/>
      </c>
    </row>
    <row r="903" spans="2:2" x14ac:dyDescent="0.25">
      <c r="B903" t="str">
        <f t="shared" si="14"/>
        <v/>
      </c>
    </row>
    <row r="904" spans="2:2" x14ac:dyDescent="0.25">
      <c r="B904" t="str">
        <f t="shared" si="14"/>
        <v/>
      </c>
    </row>
    <row r="905" spans="2:2" x14ac:dyDescent="0.25">
      <c r="B905" t="str">
        <f t="shared" si="14"/>
        <v/>
      </c>
    </row>
    <row r="906" spans="2:2" x14ac:dyDescent="0.25">
      <c r="B906" t="str">
        <f t="shared" si="14"/>
        <v/>
      </c>
    </row>
    <row r="907" spans="2:2" x14ac:dyDescent="0.25">
      <c r="B907" t="str">
        <f t="shared" si="14"/>
        <v/>
      </c>
    </row>
    <row r="908" spans="2:2" x14ac:dyDescent="0.25">
      <c r="B908" t="str">
        <f t="shared" si="14"/>
        <v/>
      </c>
    </row>
    <row r="909" spans="2:2" x14ac:dyDescent="0.25">
      <c r="B909" t="str">
        <f t="shared" si="14"/>
        <v/>
      </c>
    </row>
    <row r="910" spans="2:2" x14ac:dyDescent="0.25">
      <c r="B910" t="str">
        <f t="shared" si="14"/>
        <v/>
      </c>
    </row>
    <row r="911" spans="2:2" x14ac:dyDescent="0.25">
      <c r="B911" t="str">
        <f t="shared" si="14"/>
        <v/>
      </c>
    </row>
    <row r="912" spans="2:2" x14ac:dyDescent="0.25">
      <c r="B912" t="str">
        <f t="shared" si="14"/>
        <v/>
      </c>
    </row>
    <row r="913" spans="2:2" x14ac:dyDescent="0.25">
      <c r="B913" t="str">
        <f t="shared" si="14"/>
        <v/>
      </c>
    </row>
    <row r="914" spans="2:2" x14ac:dyDescent="0.25">
      <c r="B914" t="str">
        <f t="shared" si="14"/>
        <v/>
      </c>
    </row>
    <row r="915" spans="2:2" x14ac:dyDescent="0.25">
      <c r="B915" t="str">
        <f t="shared" si="14"/>
        <v/>
      </c>
    </row>
    <row r="916" spans="2:2" x14ac:dyDescent="0.25">
      <c r="B916" t="str">
        <f t="shared" si="14"/>
        <v/>
      </c>
    </row>
    <row r="917" spans="2:2" x14ac:dyDescent="0.25">
      <c r="B917" t="str">
        <f t="shared" si="14"/>
        <v/>
      </c>
    </row>
    <row r="918" spans="2:2" x14ac:dyDescent="0.25">
      <c r="B918" t="str">
        <f t="shared" si="14"/>
        <v/>
      </c>
    </row>
    <row r="919" spans="2:2" x14ac:dyDescent="0.25">
      <c r="B919" t="str">
        <f t="shared" si="14"/>
        <v/>
      </c>
    </row>
    <row r="920" spans="2:2" x14ac:dyDescent="0.25">
      <c r="B920" t="str">
        <f t="shared" si="14"/>
        <v/>
      </c>
    </row>
    <row r="921" spans="2:2" x14ac:dyDescent="0.25">
      <c r="B921" t="str">
        <f t="shared" si="14"/>
        <v/>
      </c>
    </row>
    <row r="922" spans="2:2" x14ac:dyDescent="0.25">
      <c r="B922" t="str">
        <f t="shared" si="14"/>
        <v/>
      </c>
    </row>
    <row r="923" spans="2:2" x14ac:dyDescent="0.25">
      <c r="B923" t="str">
        <f t="shared" si="14"/>
        <v/>
      </c>
    </row>
    <row r="924" spans="2:2" x14ac:dyDescent="0.25">
      <c r="B924" t="str">
        <f t="shared" si="14"/>
        <v/>
      </c>
    </row>
    <row r="925" spans="2:2" x14ac:dyDescent="0.25">
      <c r="B925" t="str">
        <f t="shared" si="14"/>
        <v/>
      </c>
    </row>
    <row r="926" spans="2:2" x14ac:dyDescent="0.25">
      <c r="B926" t="str">
        <f t="shared" si="14"/>
        <v/>
      </c>
    </row>
    <row r="927" spans="2:2" x14ac:dyDescent="0.25">
      <c r="B927" t="str">
        <f t="shared" si="14"/>
        <v/>
      </c>
    </row>
    <row r="928" spans="2:2" x14ac:dyDescent="0.25">
      <c r="B928" t="str">
        <f t="shared" si="14"/>
        <v/>
      </c>
    </row>
    <row r="929" spans="2:2" x14ac:dyDescent="0.25">
      <c r="B929" t="str">
        <f t="shared" si="14"/>
        <v/>
      </c>
    </row>
    <row r="930" spans="2:2" x14ac:dyDescent="0.25">
      <c r="B930" t="str">
        <f t="shared" si="14"/>
        <v/>
      </c>
    </row>
    <row r="931" spans="2:2" x14ac:dyDescent="0.25">
      <c r="B931" t="str">
        <f t="shared" si="14"/>
        <v/>
      </c>
    </row>
    <row r="932" spans="2:2" x14ac:dyDescent="0.25">
      <c r="B932" t="str">
        <f t="shared" si="14"/>
        <v/>
      </c>
    </row>
    <row r="933" spans="2:2" x14ac:dyDescent="0.25">
      <c r="B933" t="str">
        <f t="shared" si="14"/>
        <v/>
      </c>
    </row>
    <row r="934" spans="2:2" x14ac:dyDescent="0.25">
      <c r="B934" t="str">
        <f t="shared" si="14"/>
        <v/>
      </c>
    </row>
    <row r="935" spans="2:2" x14ac:dyDescent="0.25">
      <c r="B935" t="str">
        <f t="shared" si="14"/>
        <v/>
      </c>
    </row>
    <row r="936" spans="2:2" x14ac:dyDescent="0.25">
      <c r="B936" t="str">
        <f t="shared" si="14"/>
        <v/>
      </c>
    </row>
    <row r="937" spans="2:2" x14ac:dyDescent="0.25">
      <c r="B937" t="str">
        <f t="shared" si="14"/>
        <v/>
      </c>
    </row>
    <row r="938" spans="2:2" x14ac:dyDescent="0.25">
      <c r="B938" t="str">
        <f t="shared" si="14"/>
        <v/>
      </c>
    </row>
    <row r="939" spans="2:2" x14ac:dyDescent="0.25">
      <c r="B939" t="str">
        <f t="shared" si="14"/>
        <v/>
      </c>
    </row>
    <row r="940" spans="2:2" x14ac:dyDescent="0.25">
      <c r="B940" t="str">
        <f t="shared" si="14"/>
        <v/>
      </c>
    </row>
    <row r="941" spans="2:2" x14ac:dyDescent="0.25">
      <c r="B941" t="str">
        <f t="shared" si="14"/>
        <v/>
      </c>
    </row>
    <row r="942" spans="2:2" x14ac:dyDescent="0.25">
      <c r="B942" t="str">
        <f t="shared" si="14"/>
        <v/>
      </c>
    </row>
    <row r="943" spans="2:2" x14ac:dyDescent="0.25">
      <c r="B943" t="str">
        <f t="shared" si="14"/>
        <v/>
      </c>
    </row>
    <row r="944" spans="2:2" x14ac:dyDescent="0.25">
      <c r="B944" t="str">
        <f t="shared" si="14"/>
        <v/>
      </c>
    </row>
    <row r="945" spans="2:2" x14ac:dyDescent="0.25">
      <c r="B945" t="str">
        <f t="shared" si="14"/>
        <v/>
      </c>
    </row>
    <row r="946" spans="2:2" x14ac:dyDescent="0.25">
      <c r="B946" t="str">
        <f t="shared" si="14"/>
        <v/>
      </c>
    </row>
    <row r="947" spans="2:2" x14ac:dyDescent="0.25">
      <c r="B947" t="str">
        <f t="shared" si="14"/>
        <v/>
      </c>
    </row>
    <row r="948" spans="2:2" x14ac:dyDescent="0.25">
      <c r="B948" t="str">
        <f t="shared" si="14"/>
        <v/>
      </c>
    </row>
    <row r="949" spans="2:2" x14ac:dyDescent="0.25">
      <c r="B949" t="str">
        <f t="shared" si="14"/>
        <v/>
      </c>
    </row>
    <row r="950" spans="2:2" x14ac:dyDescent="0.25">
      <c r="B950" t="str">
        <f t="shared" si="14"/>
        <v/>
      </c>
    </row>
    <row r="951" spans="2:2" x14ac:dyDescent="0.25">
      <c r="B951" t="str">
        <f t="shared" si="14"/>
        <v/>
      </c>
    </row>
    <row r="952" spans="2:2" x14ac:dyDescent="0.25">
      <c r="B952" t="str">
        <f t="shared" si="14"/>
        <v/>
      </c>
    </row>
    <row r="953" spans="2:2" x14ac:dyDescent="0.25">
      <c r="B953" t="str">
        <f t="shared" si="14"/>
        <v/>
      </c>
    </row>
    <row r="954" spans="2:2" x14ac:dyDescent="0.25">
      <c r="B954" t="str">
        <f t="shared" si="14"/>
        <v/>
      </c>
    </row>
    <row r="955" spans="2:2" x14ac:dyDescent="0.25">
      <c r="B955" t="str">
        <f t="shared" si="14"/>
        <v/>
      </c>
    </row>
    <row r="956" spans="2:2" x14ac:dyDescent="0.25">
      <c r="B956" t="str">
        <f t="shared" si="14"/>
        <v/>
      </c>
    </row>
    <row r="957" spans="2:2" x14ac:dyDescent="0.25">
      <c r="B957" t="str">
        <f t="shared" si="14"/>
        <v/>
      </c>
    </row>
    <row r="958" spans="2:2" x14ac:dyDescent="0.25">
      <c r="B958" t="str">
        <f t="shared" si="14"/>
        <v/>
      </c>
    </row>
    <row r="959" spans="2:2" x14ac:dyDescent="0.25">
      <c r="B959" t="str">
        <f t="shared" si="14"/>
        <v/>
      </c>
    </row>
    <row r="960" spans="2:2" x14ac:dyDescent="0.25">
      <c r="B960" t="str">
        <f t="shared" si="14"/>
        <v/>
      </c>
    </row>
    <row r="961" spans="2:2" x14ac:dyDescent="0.25">
      <c r="B961" t="str">
        <f t="shared" si="14"/>
        <v/>
      </c>
    </row>
    <row r="962" spans="2:2" x14ac:dyDescent="0.25">
      <c r="B962" t="str">
        <f t="shared" si="14"/>
        <v/>
      </c>
    </row>
    <row r="963" spans="2:2" x14ac:dyDescent="0.25">
      <c r="B963" t="str">
        <f t="shared" si="14"/>
        <v/>
      </c>
    </row>
    <row r="964" spans="2:2" x14ac:dyDescent="0.25">
      <c r="B964" t="str">
        <f t="shared" si="14"/>
        <v/>
      </c>
    </row>
    <row r="965" spans="2:2" x14ac:dyDescent="0.25">
      <c r="B965" t="str">
        <f t="shared" si="14"/>
        <v/>
      </c>
    </row>
    <row r="966" spans="2:2" x14ac:dyDescent="0.25">
      <c r="B966" t="str">
        <f t="shared" ref="B966:B1029" si="15">IF(E966="","",VLOOKUP(E966,E966:U966,$B$2,FALSE))</f>
        <v/>
      </c>
    </row>
    <row r="967" spans="2:2" x14ac:dyDescent="0.25">
      <c r="B967" t="str">
        <f t="shared" si="15"/>
        <v/>
      </c>
    </row>
    <row r="968" spans="2:2" x14ac:dyDescent="0.25">
      <c r="B968" t="str">
        <f t="shared" si="15"/>
        <v/>
      </c>
    </row>
    <row r="969" spans="2:2" x14ac:dyDescent="0.25">
      <c r="B969" t="str">
        <f t="shared" si="15"/>
        <v/>
      </c>
    </row>
    <row r="970" spans="2:2" x14ac:dyDescent="0.25">
      <c r="B970" t="str">
        <f t="shared" si="15"/>
        <v/>
      </c>
    </row>
    <row r="971" spans="2:2" x14ac:dyDescent="0.25">
      <c r="B971" t="str">
        <f t="shared" si="15"/>
        <v/>
      </c>
    </row>
    <row r="972" spans="2:2" x14ac:dyDescent="0.25">
      <c r="B972" t="str">
        <f t="shared" si="15"/>
        <v/>
      </c>
    </row>
    <row r="973" spans="2:2" x14ac:dyDescent="0.25">
      <c r="B973" t="str">
        <f t="shared" si="15"/>
        <v/>
      </c>
    </row>
    <row r="974" spans="2:2" x14ac:dyDescent="0.25">
      <c r="B974" t="str">
        <f t="shared" si="15"/>
        <v/>
      </c>
    </row>
    <row r="975" spans="2:2" x14ac:dyDescent="0.25">
      <c r="B975" t="str">
        <f t="shared" si="15"/>
        <v/>
      </c>
    </row>
    <row r="976" spans="2:2" x14ac:dyDescent="0.25">
      <c r="B976" t="str">
        <f t="shared" si="15"/>
        <v/>
      </c>
    </row>
    <row r="977" spans="2:2" x14ac:dyDescent="0.25">
      <c r="B977" t="str">
        <f t="shared" si="15"/>
        <v/>
      </c>
    </row>
    <row r="978" spans="2:2" x14ac:dyDescent="0.25">
      <c r="B978" t="str">
        <f t="shared" si="15"/>
        <v/>
      </c>
    </row>
    <row r="979" spans="2:2" x14ac:dyDescent="0.25">
      <c r="B979" t="str">
        <f t="shared" si="15"/>
        <v/>
      </c>
    </row>
    <row r="980" spans="2:2" x14ac:dyDescent="0.25">
      <c r="B980" t="str">
        <f t="shared" si="15"/>
        <v/>
      </c>
    </row>
    <row r="981" spans="2:2" x14ac:dyDescent="0.25">
      <c r="B981" t="str">
        <f t="shared" si="15"/>
        <v/>
      </c>
    </row>
    <row r="982" spans="2:2" x14ac:dyDescent="0.25">
      <c r="B982" t="str">
        <f t="shared" si="15"/>
        <v/>
      </c>
    </row>
    <row r="983" spans="2:2" x14ac:dyDescent="0.25">
      <c r="B983" t="str">
        <f t="shared" si="15"/>
        <v/>
      </c>
    </row>
    <row r="984" spans="2:2" x14ac:dyDescent="0.25">
      <c r="B984" t="str">
        <f t="shared" si="15"/>
        <v/>
      </c>
    </row>
    <row r="985" spans="2:2" x14ac:dyDescent="0.25">
      <c r="B985" t="str">
        <f t="shared" si="15"/>
        <v/>
      </c>
    </row>
    <row r="986" spans="2:2" x14ac:dyDescent="0.25">
      <c r="B986" t="str">
        <f t="shared" si="15"/>
        <v/>
      </c>
    </row>
    <row r="987" spans="2:2" x14ac:dyDescent="0.25">
      <c r="B987" t="str">
        <f t="shared" si="15"/>
        <v/>
      </c>
    </row>
    <row r="988" spans="2:2" x14ac:dyDescent="0.25">
      <c r="B988" t="str">
        <f t="shared" si="15"/>
        <v/>
      </c>
    </row>
    <row r="989" spans="2:2" x14ac:dyDescent="0.25">
      <c r="B989" t="str">
        <f t="shared" si="15"/>
        <v/>
      </c>
    </row>
    <row r="990" spans="2:2" x14ac:dyDescent="0.25">
      <c r="B990" t="str">
        <f t="shared" si="15"/>
        <v/>
      </c>
    </row>
    <row r="991" spans="2:2" x14ac:dyDescent="0.25">
      <c r="B991" t="str">
        <f t="shared" si="15"/>
        <v/>
      </c>
    </row>
    <row r="992" spans="2:2" x14ac:dyDescent="0.25">
      <c r="B992" t="str">
        <f t="shared" si="15"/>
        <v/>
      </c>
    </row>
    <row r="993" spans="2:2" x14ac:dyDescent="0.25">
      <c r="B993" t="str">
        <f t="shared" si="15"/>
        <v/>
      </c>
    </row>
    <row r="994" spans="2:2" x14ac:dyDescent="0.25">
      <c r="B994" t="str">
        <f t="shared" si="15"/>
        <v/>
      </c>
    </row>
    <row r="995" spans="2:2" x14ac:dyDescent="0.25">
      <c r="B995" t="str">
        <f t="shared" si="15"/>
        <v/>
      </c>
    </row>
    <row r="996" spans="2:2" x14ac:dyDescent="0.25">
      <c r="B996" t="str">
        <f t="shared" si="15"/>
        <v/>
      </c>
    </row>
    <row r="997" spans="2:2" x14ac:dyDescent="0.25">
      <c r="B997" t="str">
        <f t="shared" si="15"/>
        <v/>
      </c>
    </row>
    <row r="998" spans="2:2" x14ac:dyDescent="0.25">
      <c r="B998" t="str">
        <f t="shared" si="15"/>
        <v/>
      </c>
    </row>
    <row r="999" spans="2:2" x14ac:dyDescent="0.25">
      <c r="B999" t="str">
        <f t="shared" si="15"/>
        <v/>
      </c>
    </row>
    <row r="1000" spans="2:2" x14ac:dyDescent="0.25">
      <c r="B1000" t="str">
        <f t="shared" si="15"/>
        <v/>
      </c>
    </row>
    <row r="1001" spans="2:2" x14ac:dyDescent="0.25">
      <c r="B1001" t="str">
        <f t="shared" si="15"/>
        <v/>
      </c>
    </row>
    <row r="1002" spans="2:2" x14ac:dyDescent="0.25">
      <c r="B1002" t="str">
        <f t="shared" si="15"/>
        <v/>
      </c>
    </row>
    <row r="1003" spans="2:2" x14ac:dyDescent="0.25">
      <c r="B1003" t="str">
        <f t="shared" si="15"/>
        <v/>
      </c>
    </row>
    <row r="1004" spans="2:2" x14ac:dyDescent="0.25">
      <c r="B1004" t="str">
        <f t="shared" si="15"/>
        <v/>
      </c>
    </row>
    <row r="1005" spans="2:2" x14ac:dyDescent="0.25">
      <c r="B1005" t="str">
        <f t="shared" si="15"/>
        <v/>
      </c>
    </row>
    <row r="1006" spans="2:2" x14ac:dyDescent="0.25">
      <c r="B1006" t="str">
        <f t="shared" si="15"/>
        <v/>
      </c>
    </row>
    <row r="1007" spans="2:2" x14ac:dyDescent="0.25">
      <c r="B1007" t="str">
        <f t="shared" si="15"/>
        <v/>
      </c>
    </row>
    <row r="1008" spans="2:2" x14ac:dyDescent="0.25">
      <c r="B1008" t="str">
        <f t="shared" si="15"/>
        <v/>
      </c>
    </row>
    <row r="1009" spans="2:2" x14ac:dyDescent="0.25">
      <c r="B1009" t="str">
        <f t="shared" si="15"/>
        <v/>
      </c>
    </row>
    <row r="1010" spans="2:2" x14ac:dyDescent="0.25">
      <c r="B1010" t="str">
        <f t="shared" si="15"/>
        <v/>
      </c>
    </row>
    <row r="1011" spans="2:2" x14ac:dyDescent="0.25">
      <c r="B1011" t="str">
        <f t="shared" si="15"/>
        <v/>
      </c>
    </row>
    <row r="1012" spans="2:2" x14ac:dyDescent="0.25">
      <c r="B1012" t="str">
        <f t="shared" si="15"/>
        <v/>
      </c>
    </row>
    <row r="1013" spans="2:2" x14ac:dyDescent="0.25">
      <c r="B1013" t="str">
        <f t="shared" si="15"/>
        <v/>
      </c>
    </row>
    <row r="1014" spans="2:2" x14ac:dyDescent="0.25">
      <c r="B1014" t="str">
        <f t="shared" si="15"/>
        <v/>
      </c>
    </row>
    <row r="1015" spans="2:2" x14ac:dyDescent="0.25">
      <c r="B1015" t="str">
        <f t="shared" si="15"/>
        <v/>
      </c>
    </row>
    <row r="1016" spans="2:2" x14ac:dyDescent="0.25">
      <c r="B1016" t="str">
        <f t="shared" si="15"/>
        <v/>
      </c>
    </row>
    <row r="1017" spans="2:2" x14ac:dyDescent="0.25">
      <c r="B1017" t="str">
        <f t="shared" si="15"/>
        <v/>
      </c>
    </row>
    <row r="1018" spans="2:2" x14ac:dyDescent="0.25">
      <c r="B1018" t="str">
        <f t="shared" si="15"/>
        <v/>
      </c>
    </row>
    <row r="1019" spans="2:2" x14ac:dyDescent="0.25">
      <c r="B1019" t="str">
        <f t="shared" si="15"/>
        <v/>
      </c>
    </row>
    <row r="1020" spans="2:2" x14ac:dyDescent="0.25">
      <c r="B1020" t="str">
        <f t="shared" si="15"/>
        <v/>
      </c>
    </row>
    <row r="1021" spans="2:2" x14ac:dyDescent="0.25">
      <c r="B1021" t="str">
        <f t="shared" si="15"/>
        <v/>
      </c>
    </row>
    <row r="1022" spans="2:2" x14ac:dyDescent="0.25">
      <c r="B1022" t="str">
        <f t="shared" si="15"/>
        <v/>
      </c>
    </row>
    <row r="1023" spans="2:2" x14ac:dyDescent="0.25">
      <c r="B1023" t="str">
        <f t="shared" si="15"/>
        <v/>
      </c>
    </row>
    <row r="1024" spans="2:2" x14ac:dyDescent="0.25">
      <c r="B1024" t="str">
        <f t="shared" si="15"/>
        <v/>
      </c>
    </row>
    <row r="1025" spans="2:2" x14ac:dyDescent="0.25">
      <c r="B1025" t="str">
        <f t="shared" si="15"/>
        <v/>
      </c>
    </row>
    <row r="1026" spans="2:2" x14ac:dyDescent="0.25">
      <c r="B1026" t="str">
        <f t="shared" si="15"/>
        <v/>
      </c>
    </row>
    <row r="1027" spans="2:2" x14ac:dyDescent="0.25">
      <c r="B1027" t="str">
        <f t="shared" si="15"/>
        <v/>
      </c>
    </row>
    <row r="1028" spans="2:2" x14ac:dyDescent="0.25">
      <c r="B1028" t="str">
        <f t="shared" si="15"/>
        <v/>
      </c>
    </row>
    <row r="1029" spans="2:2" x14ac:dyDescent="0.25">
      <c r="B1029" t="str">
        <f t="shared" si="15"/>
        <v/>
      </c>
    </row>
    <row r="1030" spans="2:2" x14ac:dyDescent="0.25">
      <c r="B1030" t="str">
        <f t="shared" ref="B1030:B1065" si="16">IF(E1030="","",VLOOKUP(E1030,E1030:U1030,$B$2,FALSE))</f>
        <v/>
      </c>
    </row>
    <row r="1031" spans="2:2" x14ac:dyDescent="0.25">
      <c r="B1031" t="str">
        <f t="shared" si="16"/>
        <v/>
      </c>
    </row>
    <row r="1032" spans="2:2" x14ac:dyDescent="0.25">
      <c r="B1032" t="str">
        <f t="shared" si="16"/>
        <v/>
      </c>
    </row>
    <row r="1033" spans="2:2" x14ac:dyDescent="0.25">
      <c r="B1033" t="str">
        <f t="shared" si="16"/>
        <v/>
      </c>
    </row>
    <row r="1034" spans="2:2" x14ac:dyDescent="0.25">
      <c r="B1034" t="str">
        <f t="shared" si="16"/>
        <v/>
      </c>
    </row>
    <row r="1035" spans="2:2" x14ac:dyDescent="0.25">
      <c r="B1035" t="str">
        <f t="shared" si="16"/>
        <v/>
      </c>
    </row>
    <row r="1036" spans="2:2" x14ac:dyDescent="0.25">
      <c r="B1036" t="str">
        <f t="shared" si="16"/>
        <v/>
      </c>
    </row>
    <row r="1037" spans="2:2" x14ac:dyDescent="0.25">
      <c r="B1037" t="str">
        <f t="shared" si="16"/>
        <v/>
      </c>
    </row>
    <row r="1038" spans="2:2" x14ac:dyDescent="0.25">
      <c r="B1038" t="str">
        <f t="shared" si="16"/>
        <v/>
      </c>
    </row>
    <row r="1039" spans="2:2" x14ac:dyDescent="0.25">
      <c r="B1039" t="str">
        <f t="shared" si="16"/>
        <v/>
      </c>
    </row>
    <row r="1040" spans="2:2" x14ac:dyDescent="0.25">
      <c r="B1040" t="str">
        <f t="shared" si="16"/>
        <v/>
      </c>
    </row>
    <row r="1041" spans="2:2" x14ac:dyDescent="0.25">
      <c r="B1041" t="str">
        <f t="shared" si="16"/>
        <v/>
      </c>
    </row>
    <row r="1042" spans="2:2" x14ac:dyDescent="0.25">
      <c r="B1042" t="str">
        <f t="shared" si="16"/>
        <v/>
      </c>
    </row>
    <row r="1043" spans="2:2" x14ac:dyDescent="0.25">
      <c r="B1043" t="str">
        <f t="shared" si="16"/>
        <v/>
      </c>
    </row>
    <row r="1044" spans="2:2" x14ac:dyDescent="0.25">
      <c r="B1044" t="str">
        <f t="shared" si="16"/>
        <v/>
      </c>
    </row>
    <row r="1045" spans="2:2" x14ac:dyDescent="0.25">
      <c r="B1045" t="str">
        <f t="shared" si="16"/>
        <v/>
      </c>
    </row>
    <row r="1046" spans="2:2" x14ac:dyDescent="0.25">
      <c r="B1046" t="str">
        <f t="shared" si="16"/>
        <v/>
      </c>
    </row>
    <row r="1047" spans="2:2" x14ac:dyDescent="0.25">
      <c r="B1047" t="str">
        <f t="shared" si="16"/>
        <v/>
      </c>
    </row>
    <row r="1048" spans="2:2" x14ac:dyDescent="0.25">
      <c r="B1048" t="str">
        <f t="shared" si="16"/>
        <v/>
      </c>
    </row>
    <row r="1049" spans="2:2" x14ac:dyDescent="0.25">
      <c r="B1049" t="str">
        <f t="shared" si="16"/>
        <v/>
      </c>
    </row>
    <row r="1050" spans="2:2" x14ac:dyDescent="0.25">
      <c r="B1050" t="str">
        <f t="shared" si="16"/>
        <v/>
      </c>
    </row>
    <row r="1051" spans="2:2" x14ac:dyDescent="0.25">
      <c r="B1051" t="str">
        <f t="shared" si="16"/>
        <v/>
      </c>
    </row>
    <row r="1052" spans="2:2" x14ac:dyDescent="0.25">
      <c r="B1052" t="str">
        <f t="shared" si="16"/>
        <v/>
      </c>
    </row>
    <row r="1053" spans="2:2" x14ac:dyDescent="0.25">
      <c r="B1053" t="str">
        <f t="shared" si="16"/>
        <v/>
      </c>
    </row>
    <row r="1054" spans="2:2" x14ac:dyDescent="0.25">
      <c r="B1054" t="str">
        <f t="shared" si="16"/>
        <v/>
      </c>
    </row>
    <row r="1055" spans="2:2" x14ac:dyDescent="0.25">
      <c r="B1055" t="str">
        <f t="shared" si="16"/>
        <v/>
      </c>
    </row>
    <row r="1056" spans="2:2" x14ac:dyDescent="0.25">
      <c r="B1056" t="str">
        <f t="shared" si="16"/>
        <v/>
      </c>
    </row>
    <row r="1057" spans="2:2" x14ac:dyDescent="0.25">
      <c r="B1057" t="str">
        <f t="shared" si="16"/>
        <v/>
      </c>
    </row>
    <row r="1058" spans="2:2" x14ac:dyDescent="0.25">
      <c r="B1058" t="str">
        <f t="shared" si="16"/>
        <v/>
      </c>
    </row>
    <row r="1059" spans="2:2" x14ac:dyDescent="0.25">
      <c r="B1059" t="str">
        <f t="shared" si="16"/>
        <v/>
      </c>
    </row>
    <row r="1060" spans="2:2" x14ac:dyDescent="0.25">
      <c r="B1060" t="str">
        <f t="shared" si="16"/>
        <v/>
      </c>
    </row>
    <row r="1061" spans="2:2" x14ac:dyDescent="0.25">
      <c r="B1061" t="str">
        <f t="shared" si="16"/>
        <v/>
      </c>
    </row>
    <row r="1062" spans="2:2" x14ac:dyDescent="0.25">
      <c r="B1062" t="str">
        <f t="shared" si="16"/>
        <v/>
      </c>
    </row>
    <row r="1063" spans="2:2" x14ac:dyDescent="0.25">
      <c r="B1063" t="str">
        <f t="shared" si="16"/>
        <v/>
      </c>
    </row>
    <row r="1064" spans="2:2" x14ac:dyDescent="0.25">
      <c r="B1064" t="str">
        <f t="shared" si="16"/>
        <v/>
      </c>
    </row>
    <row r="1065" spans="2:2" x14ac:dyDescent="0.25">
      <c r="B1065" t="str">
        <f t="shared" si="16"/>
        <v/>
      </c>
    </row>
  </sheetData>
  <sheetProtection algorithmName="SHA-512" hashValue="CZYsx+8dbA/PoJZ9wccN/4jfV7EE5IHD2blHRQBtdvyrlI87pFPswIZLPT2skR5XI4h7gr/u9Gp2HX7py8cYNQ==" saltValue="pm9sccli7PcFzkwzWHEO+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HL</vt:lpstr>
      <vt:lpstr>HL_SW-R</vt:lpstr>
      <vt:lpstr>HL_SW-L</vt:lpstr>
      <vt:lpstr>Pomoc</vt:lpstr>
      <vt:lpstr>Translation</vt:lpstr>
      <vt:lpstr>HL!Druckbereich</vt:lpstr>
      <vt:lpstr>'HL_SW-L'!Druckbereich</vt:lpstr>
      <vt:lpstr>'HL_SW-R'!Druckbereich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Krause</dc:creator>
  <cp:lastModifiedBy>Tatjana Krause</cp:lastModifiedBy>
  <dcterms:created xsi:type="dcterms:W3CDTF">2024-05-24T12:28:17Z</dcterms:created>
  <dcterms:modified xsi:type="dcterms:W3CDTF">2024-07-10T10:36:49Z</dcterms:modified>
</cp:coreProperties>
</file>