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Doppelfluegelige_Tueren/Einbauzeichnungen/"/>
    </mc:Choice>
  </mc:AlternateContent>
  <xr:revisionPtr revIDLastSave="0" documentId="8_{CAB89DF0-403F-4822-8281-A376E61194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D45BTO" sheetId="1" r:id="rId1"/>
    <sheet name="Translation" sheetId="2" state="hidden" r:id="rId2"/>
  </sheets>
  <definedNames>
    <definedName name="_xlnm.Print_Area" localSheetId="0">LD45BTO!$A$1:$AA$64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2" l="1"/>
  <c r="F46" i="2"/>
  <c r="H2" i="2"/>
  <c r="A27" i="1"/>
  <c r="F16" i="1"/>
  <c r="O9" i="1"/>
  <c r="M9" i="1"/>
  <c r="O8" i="1"/>
  <c r="M8" i="1"/>
  <c r="I2" i="2" l="1"/>
  <c r="J2" i="2" s="1"/>
  <c r="K2" i="2" s="1"/>
  <c r="L2" i="2" s="1"/>
  <c r="M2" i="2" s="1"/>
  <c r="N2" i="2" s="1"/>
  <c r="O2" i="2" s="1"/>
  <c r="P2" i="2" s="1"/>
  <c r="F2" i="2" l="1"/>
  <c r="F31" i="2" l="1"/>
  <c r="G9" i="1" s="1"/>
  <c r="F15" i="2"/>
  <c r="W62" i="1" s="1"/>
  <c r="F37" i="2"/>
  <c r="G11" i="1" s="1"/>
  <c r="F45" i="2"/>
  <c r="F13" i="2"/>
  <c r="F36" i="2"/>
  <c r="F20" i="2"/>
  <c r="U53" i="1" s="1"/>
  <c r="F4" i="2"/>
  <c r="G3" i="1" s="1"/>
  <c r="F18" i="2"/>
  <c r="F10" i="2"/>
  <c r="X51" i="1" s="1"/>
  <c r="F7" i="2"/>
  <c r="U5" i="1" s="1"/>
  <c r="F21" i="2"/>
  <c r="X53" i="1" s="1"/>
  <c r="F44" i="2"/>
  <c r="AD4" i="1" s="1"/>
  <c r="F30" i="2"/>
  <c r="G8" i="1" s="1"/>
  <c r="F35" i="2"/>
  <c r="Z2" i="1" s="1"/>
  <c r="F19" i="2"/>
  <c r="W63" i="1" s="1"/>
  <c r="F17" i="2"/>
  <c r="Z62" i="1" s="1"/>
  <c r="F24" i="2"/>
  <c r="F8" i="2"/>
  <c r="F26" i="2"/>
  <c r="F43" i="2"/>
  <c r="AD3" i="1" s="1"/>
  <c r="F27" i="2"/>
  <c r="F11" i="2"/>
  <c r="U51" i="1" s="1"/>
  <c r="F33" i="2"/>
  <c r="F41" i="2"/>
  <c r="G5" i="1" s="1"/>
  <c r="F5" i="2"/>
  <c r="F32" i="2"/>
  <c r="F16" i="2"/>
  <c r="Y62" i="1" s="1"/>
  <c r="F9" i="2"/>
  <c r="F34" i="2"/>
  <c r="F6" i="2"/>
  <c r="F39" i="2"/>
  <c r="G14" i="1" s="1"/>
  <c r="F23" i="2"/>
  <c r="F29" i="2"/>
  <c r="F28" i="2"/>
  <c r="T10" i="1" s="1"/>
  <c r="F12" i="2"/>
  <c r="F42" i="2"/>
  <c r="W59" i="1" s="1"/>
  <c r="F38" i="2"/>
  <c r="G13" i="1" s="1"/>
  <c r="F3" i="2"/>
  <c r="G2" i="1" s="1"/>
  <c r="F25" i="2"/>
  <c r="T34" i="1" s="1"/>
  <c r="F40" i="2"/>
  <c r="K18" i="1" s="1"/>
  <c r="F14" i="2"/>
  <c r="F22" i="2"/>
  <c r="U28" i="1" s="1"/>
  <c r="M12" i="1" l="1"/>
  <c r="M7" i="1"/>
  <c r="AC3" i="1"/>
  <c r="G4" i="1"/>
  <c r="G12" i="1"/>
  <c r="G7" i="1"/>
  <c r="O12" i="1"/>
  <c r="O7" i="1"/>
  <c r="AC4" i="1"/>
  <c r="B63" i="1"/>
  <c r="O14" i="1"/>
  <c r="O13" i="1"/>
  <c r="M13" i="1"/>
  <c r="M14" i="1"/>
</calcChain>
</file>

<file path=xl/sharedStrings.xml><?xml version="1.0" encoding="utf-8"?>
<sst xmlns="http://schemas.openxmlformats.org/spreadsheetml/2006/main" count="423" uniqueCount="412">
  <si>
    <t>Zvolte jazyk</t>
  </si>
  <si>
    <t>Select a language</t>
  </si>
  <si>
    <t>Wählen Sie eine Sprache:</t>
  </si>
  <si>
    <t>EN</t>
  </si>
  <si>
    <t>Wybierz język:</t>
  </si>
  <si>
    <t>E</t>
  </si>
  <si>
    <t>Sélectionner une langue:</t>
  </si>
  <si>
    <t>Kies een taal:</t>
  </si>
  <si>
    <t>Valige keel</t>
  </si>
  <si>
    <t>Valitse kieli</t>
  </si>
  <si>
    <t>Выбрать язык</t>
  </si>
  <si>
    <t>Välj ett språk</t>
  </si>
  <si>
    <t>W</t>
  </si>
  <si>
    <t>A4</t>
  </si>
  <si>
    <t>LD45BTO</t>
  </si>
  <si>
    <t>CZ</t>
  </si>
  <si>
    <t>DE</t>
  </si>
  <si>
    <t>PL</t>
  </si>
  <si>
    <t>FR</t>
  </si>
  <si>
    <t>NL</t>
  </si>
  <si>
    <t>ET</t>
  </si>
  <si>
    <t>FI</t>
  </si>
  <si>
    <t>RU</t>
  </si>
  <si>
    <t>SV</t>
  </si>
  <si>
    <t>Šířka otvoru (A)</t>
  </si>
  <si>
    <t>Opening width (A)</t>
  </si>
  <si>
    <t>Lichte Breite (A)</t>
  </si>
  <si>
    <t>Szerokość otworu (A)</t>
  </si>
  <si>
    <t>Largeer de baie (A)</t>
  </si>
  <si>
    <t>Dagmaat breedte (A)</t>
  </si>
  <si>
    <t>Ava laius (A)</t>
  </si>
  <si>
    <t>Oviaukon leveys (A)</t>
  </si>
  <si>
    <t>Ширина проема (A)</t>
  </si>
  <si>
    <t>Výška otvoru (B)</t>
  </si>
  <si>
    <t>Opening height (B)</t>
  </si>
  <si>
    <t>Lichte Höhe (B)</t>
  </si>
  <si>
    <t>Wysokość otworu (B)</t>
  </si>
  <si>
    <t>Hauteur de baie (B)</t>
  </si>
  <si>
    <t>Dagmaat hoogte (B)</t>
  </si>
  <si>
    <t>Ava kõrgus (B)</t>
  </si>
  <si>
    <t>Oviaukon korkeus (B)</t>
  </si>
  <si>
    <t>Высота проема (B)</t>
  </si>
  <si>
    <t>Doporučená šířká rámu (W)</t>
  </si>
  <si>
    <t>Recommended width of frame (W)</t>
  </si>
  <si>
    <t>empfohlene Rahmenbreite (W)</t>
  </si>
  <si>
    <t>Zalecana szerokość ościeżnicy</t>
  </si>
  <si>
    <t>Largeur recommandée du cadre</t>
  </si>
  <si>
    <t>Aanbevolen breedte van het frame</t>
  </si>
  <si>
    <t>Soovitatav raami laius (W)</t>
  </si>
  <si>
    <t>Kehyksen suositeltu leveys (W)</t>
  </si>
  <si>
    <t>Рекомендуемая ширина рамы (W)</t>
  </si>
  <si>
    <t>Doporučená výška rámu (H)</t>
  </si>
  <si>
    <t>Recommended height of frame (W)</t>
  </si>
  <si>
    <t>empfohlene Rahmenhöhe (H)</t>
  </si>
  <si>
    <t>Zalecana wysokość ościeżnicy</t>
  </si>
  <si>
    <t>Hauteur recommandé du cadre</t>
  </si>
  <si>
    <t>Aanbevolen hoogte van het frame</t>
  </si>
  <si>
    <t>Soovitatav raami kõrgus (W)</t>
  </si>
  <si>
    <t>Kehyksen suositeltu korkeus (W)</t>
  </si>
  <si>
    <t>Рекомендуемая высота рамы (H)</t>
  </si>
  <si>
    <t>Příklady kotvení</t>
  </si>
  <si>
    <t>Examples of fixing</t>
  </si>
  <si>
    <t>Bespiel der Befestigung</t>
  </si>
  <si>
    <t>Przykłady mocowania</t>
  </si>
  <si>
    <t>Exemples de fixation</t>
  </si>
  <si>
    <t>Voorbeelden van bevestiging</t>
  </si>
  <si>
    <t>Kinnitamise näited</t>
  </si>
  <si>
    <t>Esimerkkejä kiinnityksestä</t>
  </si>
  <si>
    <t>Примеры установки</t>
  </si>
  <si>
    <t>Montáž skrz rám</t>
  </si>
  <si>
    <t>Fixing through the frame</t>
  </si>
  <si>
    <t>Montage durch den Rahmen</t>
  </si>
  <si>
    <t xml:space="preserve">Montaż przez ościeżnice </t>
  </si>
  <si>
    <t>Fixation à travers le cadre</t>
  </si>
  <si>
    <t>Bevestigen door het frame</t>
  </si>
  <si>
    <t>Läbi raami kinnitamine</t>
  </si>
  <si>
    <t>Kiinnitys kehyksen läpi</t>
  </si>
  <si>
    <t>Монтаж с помощью рамы</t>
  </si>
  <si>
    <t>Montáž přes kotvící plech</t>
  </si>
  <si>
    <t>Fixing using steel plates</t>
  </si>
  <si>
    <t>Montage mit den Befestigungsplatten</t>
  </si>
  <si>
    <t>Montaż za pomocą płyt stalowych</t>
  </si>
  <si>
    <t>Fixation avec plaques métalliques</t>
  </si>
  <si>
    <t>Bevestigen door middel van stalen plaatjes</t>
  </si>
  <si>
    <t>Metallplaatide abil kinnitamine</t>
  </si>
  <si>
    <t>Kiinnitys teräslevyillä</t>
  </si>
  <si>
    <t>Монтаж с использованием анкерных пластин</t>
  </si>
  <si>
    <t>Nezbytný volný prostor</t>
  </si>
  <si>
    <t>NECESSARY FREE ROOM</t>
  </si>
  <si>
    <t>BENÖTIGTER FREIRAUM</t>
  </si>
  <si>
    <t>NIEZBĘDNA WOLNA PRZESTRZEŃ</t>
  </si>
  <si>
    <t>Espace libre neccessarie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</si>
  <si>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</si>
  <si>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</si>
  <si>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</si>
  <si>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</si>
  <si>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Izolace</t>
  </si>
  <si>
    <t>Insulation</t>
  </si>
  <si>
    <t>Dämmung</t>
  </si>
  <si>
    <t>Izolacja</t>
  </si>
  <si>
    <t>Isolation</t>
  </si>
  <si>
    <t>Isolatie</t>
  </si>
  <si>
    <t>Isolatsioon</t>
  </si>
  <si>
    <t>Eriste</t>
  </si>
  <si>
    <t>Изоляционный материал</t>
  </si>
  <si>
    <t>Zděná / ocelová konstukce budovy</t>
  </si>
  <si>
    <t>Building structure (steel/bricks/concrete)</t>
  </si>
  <si>
    <t>Mauer/Stahlkonstruktion des Gebäudes</t>
  </si>
  <si>
    <t>Konstrukacja budynku (stalowa/ceglana/ betonowa)</t>
  </si>
  <si>
    <t>Structure du bâtiment (acier / briques / Béton)</t>
  </si>
  <si>
    <t>Bouwstructuur</t>
  </si>
  <si>
    <t>Ehitusmaterjal (metall/telliskivid/tsement)</t>
  </si>
  <si>
    <t>Rakenne (teräs / tiili / betoni)</t>
  </si>
  <si>
    <t>Материал здания (сталь/кирпич/бетон)</t>
  </si>
  <si>
    <t>* při montáži Mandooru NG skrz rám. Při montáži přes kotvící plech hloubka stavebního otvoru minimálně 100mm.</t>
  </si>
  <si>
    <t xml:space="preserve">* for fixing through the frame.
For fixing with steel plates the depth of opening min 100mm </t>
  </si>
  <si>
    <t>* bei der Montage von Mandoor NG durch den Rahmen. Bei der Montage mit den Befestigungsplatten muss die Bauöffnung eine Mindestiefe von 100mm haben.</t>
  </si>
  <si>
    <t>* podczas montażu Mandoor NG przez ościeżnice. Przy montażu za pomocą płyt stalowych minimalna głębokość otowru wynosi 100 mm</t>
  </si>
  <si>
    <t>* pour fixation à travers le cadre.
Pour fixation avec plaques métalliques, la profondeur d'ouverture mini est de 100 mm</t>
  </si>
  <si>
    <t xml:space="preserve">Voor het bevestigen door het frame    Voor bevestiging met de stalen plaatjes moet de binnenslag 100mm zijn       </t>
  </si>
  <si>
    <t>*läbi raami kinnitamiseks.                         Metallplaatide abil kinnitamiseks minimaalne ava sügavus 100mm.</t>
  </si>
  <si>
    <t>*kiinnittäminen rungon läpi.
Teräslevyjen kiinnittämistä varten aukon syvyys on vähintään 100 mm</t>
  </si>
  <si>
    <t>* для установки с помощью рамы. Для установки с использованием анкерных пластин глубина проема должна быть не меньше 100 мм</t>
  </si>
  <si>
    <t xml:space="preserve">Mandoor NG s přeruš. tepl. mostem </t>
  </si>
  <si>
    <t>Mandoor NG with broken thermal bribge</t>
  </si>
  <si>
    <t>Mandoor NG mit thermischer Trennung</t>
  </si>
  <si>
    <t>Mandoor NG ze złamanym mostkiem termicznym</t>
  </si>
  <si>
    <t>Mandoor NG avec rupture de pont thermique</t>
  </si>
  <si>
    <t>Loopdeur NG met thermische onderbreking</t>
  </si>
  <si>
    <t>Mandoor NG termoisolatsiooniga</t>
  </si>
  <si>
    <t>Mandoor NG lämpöeristyksellä</t>
  </si>
  <si>
    <t>Калитка Mandoor NG с терморазрывом</t>
  </si>
  <si>
    <t>Typ montáže:</t>
  </si>
  <si>
    <t>Installation:</t>
  </si>
  <si>
    <t>Typ der Montage</t>
  </si>
  <si>
    <t>Typ montażu:</t>
  </si>
  <si>
    <t xml:space="preserve">Installation : </t>
  </si>
  <si>
    <t>Installatie</t>
  </si>
  <si>
    <t>Paigaldus:</t>
  </si>
  <si>
    <t>Asennus</t>
  </si>
  <si>
    <t>Тип монтажа</t>
  </si>
  <si>
    <t>Verze:</t>
  </si>
  <si>
    <t>Version:</t>
  </si>
  <si>
    <t>Wersja:</t>
  </si>
  <si>
    <t>Versie:</t>
  </si>
  <si>
    <t>Versioon:</t>
  </si>
  <si>
    <t>Versio:</t>
  </si>
  <si>
    <t>Версия:</t>
  </si>
  <si>
    <t xml:space="preserve">Formát: </t>
  </si>
  <si>
    <t>Sheet:</t>
  </si>
  <si>
    <t>Format:</t>
  </si>
  <si>
    <t>Formaat:</t>
  </si>
  <si>
    <t>Lista:</t>
  </si>
  <si>
    <t>Лист:</t>
  </si>
  <si>
    <t>Do otvoru</t>
  </si>
  <si>
    <t>In the opening</t>
  </si>
  <si>
    <t>In die Öffnung</t>
  </si>
  <si>
    <t>W otworze:</t>
  </si>
  <si>
    <t>Dans l'ouverture</t>
  </si>
  <si>
    <t>In de opening</t>
  </si>
  <si>
    <t>Avas</t>
  </si>
  <si>
    <t>Oven aukossa</t>
  </si>
  <si>
    <t>В проем</t>
  </si>
  <si>
    <t>Za otvor</t>
  </si>
  <si>
    <t>Behind the opening</t>
  </si>
  <si>
    <t>Hinter die Öffnung</t>
  </si>
  <si>
    <t>Za otworem:</t>
  </si>
  <si>
    <t>Derrière l'ouverture</t>
  </si>
  <si>
    <t>Achter de opening</t>
  </si>
  <si>
    <t>Ava taga</t>
  </si>
  <si>
    <t>Oven aukon takana</t>
  </si>
  <si>
    <t>За проемом</t>
  </si>
  <si>
    <t>Ocel</t>
  </si>
  <si>
    <t>Steel</t>
  </si>
  <si>
    <t>Stahl</t>
  </si>
  <si>
    <t>Stal</t>
  </si>
  <si>
    <t>Acier</t>
  </si>
  <si>
    <t>Staal</t>
  </si>
  <si>
    <t>Metall</t>
  </si>
  <si>
    <t>Teräs</t>
  </si>
  <si>
    <t>Сталь</t>
  </si>
  <si>
    <t>Beton, pálená cihla, pórobeton</t>
  </si>
  <si>
    <t>Concrete, bricks</t>
  </si>
  <si>
    <t>Beton, Ziegel, poriger Beton</t>
  </si>
  <si>
    <t>Beton, Cegła, Beton komórkowy</t>
  </si>
  <si>
    <t>Béton, briques</t>
  </si>
  <si>
    <t>Beton, Baksteen</t>
  </si>
  <si>
    <t>Tsement, telliskivi</t>
  </si>
  <si>
    <t>Betoni, tiilet</t>
  </si>
  <si>
    <t>Бетон, кирпич</t>
  </si>
  <si>
    <t>** Doporučená hodnota přesazení rámového profilu za hranu otvoru.</t>
  </si>
  <si>
    <t>**Recommended overlap of the frame behind the opening</t>
  </si>
  <si>
    <t>** emfohlener Maß der Versetzung des Rahmensprofils hinter die Öffnungskannte</t>
  </si>
  <si>
    <t>**Zalecana wartość przesunięcia profilu ramy za krawędź otworu.</t>
  </si>
  <si>
    <t>** Chevauchement recommandé du cadre derrière l'ouverture</t>
  </si>
  <si>
    <t>**Aan te raden overlapping achter de opening</t>
  </si>
  <si>
    <t>**Soovitatav raami kattumine ava taga</t>
  </si>
  <si>
    <t>**Suositeltava kehyksen päällekkäisyys aukon taakse</t>
  </si>
  <si>
    <t>** Рекомендуется смещение уровня рамы за проемом</t>
  </si>
  <si>
    <t>Mandoor NG bez přeruš. tep. mostu</t>
  </si>
  <si>
    <t>Mandoor NG w/o broken thermal bribge</t>
  </si>
  <si>
    <t>Mandoor NG ohne thermische Trennung</t>
  </si>
  <si>
    <t>Mandoor NG bez złamania mostka termicznego</t>
  </si>
  <si>
    <t>Mandoor NG sans rupture de pont thermique</t>
  </si>
  <si>
    <t>Mandoor NG ilma termoisolatsioonita</t>
  </si>
  <si>
    <t>Mandoor NG ilman lämpöeristystä</t>
  </si>
  <si>
    <t>Калитка Mandoor NG без терморазрывом</t>
  </si>
  <si>
    <t>Montáž za otvor otevírání ven</t>
  </si>
  <si>
    <t>Installation behind the opening, open outwards</t>
  </si>
  <si>
    <t>Montage hinter die Öffnung, Öffnungsrichtung nach außen</t>
  </si>
  <si>
    <t>Montaż za otworem, kierunek otwierania na zewnątrz</t>
  </si>
  <si>
    <t>Installation derrière l'ouverture, ouverte vers l'extérieur</t>
  </si>
  <si>
    <t>Installatie achter de opening, naar buiten draaiend</t>
  </si>
  <si>
    <t>Paigaldus ava taha, avanemine väljapoole</t>
  </si>
  <si>
    <t>Asennus aukon taakse, avaa ulospäin</t>
  </si>
  <si>
    <t>Монтаж за проемом, открытие наружу</t>
  </si>
  <si>
    <t>Otevírání ven</t>
  </si>
  <si>
    <t>Open outwards</t>
  </si>
  <si>
    <t>Öffnungsrichtung nach außen</t>
  </si>
  <si>
    <t>Kierunek otwierania na zewnątrz</t>
  </si>
  <si>
    <t>Ouverte vers l'extérieur</t>
  </si>
  <si>
    <t>Naar buiten draaiend</t>
  </si>
  <si>
    <t>Avanemine väljapoole</t>
  </si>
  <si>
    <t>Avaa ulospäin</t>
  </si>
  <si>
    <t>Открывание наружу</t>
  </si>
  <si>
    <t>Oppnas utat</t>
  </si>
  <si>
    <t>ven</t>
  </si>
  <si>
    <t>outwards</t>
  </si>
  <si>
    <t>nach außen</t>
  </si>
  <si>
    <t>na zewnątrz</t>
  </si>
  <si>
    <t>vers l'extérieur</t>
  </si>
  <si>
    <t>Naar binnen</t>
  </si>
  <si>
    <t>väljapoole</t>
  </si>
  <si>
    <t>ulospäin</t>
  </si>
  <si>
    <t>Наружу</t>
  </si>
  <si>
    <t>Utatgaende</t>
  </si>
  <si>
    <t>Montáž za otvor otevírání dovnitř</t>
  </si>
  <si>
    <t>Installation behind the opening, open inwards</t>
  </si>
  <si>
    <t>Montage hinter die Öffnung, Öffnungsrichtung nach innen</t>
  </si>
  <si>
    <t>Montaż za otworem, kierunek otwierania do wewnątrz</t>
  </si>
  <si>
    <t>Installation derrière l'ouverture, ouverte vers l'intérieur</t>
  </si>
  <si>
    <t>Installatie achter de opening, naar binnen draaiend</t>
  </si>
  <si>
    <t>Paigaldus ava taha, avanemine sissepoole</t>
  </si>
  <si>
    <t>Asennus aukon taakse, avaa sisäänpäin</t>
  </si>
  <si>
    <t>Монтаж за проемом, открытие внутрь</t>
  </si>
  <si>
    <t>Otevírání dovnitř</t>
  </si>
  <si>
    <t>Open inwards</t>
  </si>
  <si>
    <t>Öffnungsrichtung nach innen</t>
  </si>
  <si>
    <t>Kierunek otwierania do wewnątrz</t>
  </si>
  <si>
    <t>Ouverte vers l'intérieur</t>
  </si>
  <si>
    <t>Naar binnen draaiend</t>
  </si>
  <si>
    <t>Avanemine sissepoole</t>
  </si>
  <si>
    <t>Avaa sisäänpäin</t>
  </si>
  <si>
    <t>Открывание внутрь</t>
  </si>
  <si>
    <t>Oppnas innat.</t>
  </si>
  <si>
    <t>dovnitř</t>
  </si>
  <si>
    <t>inwards</t>
  </si>
  <si>
    <t>nach innen</t>
  </si>
  <si>
    <t>do wewnątrz</t>
  </si>
  <si>
    <t>vers l'intérieur</t>
  </si>
  <si>
    <t>sissepoole</t>
  </si>
  <si>
    <t>sisäänpäin</t>
  </si>
  <si>
    <t>Внутрь</t>
  </si>
  <si>
    <t>Inatgaende</t>
  </si>
  <si>
    <t>Doporučená objedací šířka rámu</t>
  </si>
  <si>
    <t>Recommended width of frame for order</t>
  </si>
  <si>
    <t>empfohlene Rahmenbreite - Bestellmaß</t>
  </si>
  <si>
    <t>Zalecana szerokość ościeżnicy dla zamówienie</t>
  </si>
  <si>
    <t>Largeur recommandée du cadre pour la commande</t>
  </si>
  <si>
    <t>Aan te raden breedte van het frame voor order</t>
  </si>
  <si>
    <t>Soovitatav raami laius tellimisel</t>
  </si>
  <si>
    <t>Suositeltava kehyksen leveys tilausta varten</t>
  </si>
  <si>
    <t>Рекоендованная ширина рамы для заказа</t>
  </si>
  <si>
    <t>Doporučená objedací výška rámu</t>
  </si>
  <si>
    <t>Recommended height of frame for order</t>
  </si>
  <si>
    <t>empfohlene Rahmenhöhe - Bestellmaß</t>
  </si>
  <si>
    <t>Zalecana wysokość ościeżnicy dla zamówienie</t>
  </si>
  <si>
    <t>Hauteur recommandée du cadre pour la commande</t>
  </si>
  <si>
    <t>aan te raden hoogte van het frame voor order</t>
  </si>
  <si>
    <t>Soovitatav raami kõrgus tellimisel</t>
  </si>
  <si>
    <t>Suositeltava kehyksen korkeus tilausta varten</t>
  </si>
  <si>
    <t>Рекоендованная высота рамы для заказа</t>
  </si>
  <si>
    <t>Plocha na kterou se montuje, musí být rovná a pevná.</t>
  </si>
  <si>
    <t>Surface has to be flat and stable.</t>
  </si>
  <si>
    <t>Die Oberfläche für die Montage muss gerade und fest sein</t>
  </si>
  <si>
    <t>Powierzchnia do montażu musi być płaska i solidna</t>
  </si>
  <si>
    <t>La surface doit être lisse et stable</t>
  </si>
  <si>
    <t>Het oppervlak dient vlak en stabiel te zijn</t>
  </si>
  <si>
    <t>Pind peab olema sile ja stabiilne</t>
  </si>
  <si>
    <t>Pinnan on oltava tasainen ja vakaa</t>
  </si>
  <si>
    <t>Поверхность должна быть плоской и стабильной</t>
  </si>
  <si>
    <t>Otvor musí být svislý a obdelníkový.</t>
  </si>
  <si>
    <t>Furthermore the opening must be plumb and square.</t>
  </si>
  <si>
    <t>Die Winkel in der Öffnung müssen rechtecking sein</t>
  </si>
  <si>
    <t>Otwór musi być pionowy i prostokątny.</t>
  </si>
  <si>
    <t>L'ouverture de la baie doit être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</si>
  <si>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</si>
  <si>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</si>
  <si>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</si>
  <si>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</si>
  <si>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v místě dveří rovná a vodorovná.</t>
  </si>
  <si>
    <t>Leveled and flat floor.</t>
  </si>
  <si>
    <t>Der Boden muss gerage und waagerecht sein</t>
  </si>
  <si>
    <t>Podłoga musi być płaska i wyrównana.</t>
  </si>
  <si>
    <t>Sol nivelé et plat</t>
  </si>
  <si>
    <t>De vloer dient vlak en genivelleerd te zijn</t>
  </si>
  <si>
    <t>Loodis ja ühtlane põrand</t>
  </si>
  <si>
    <t>Tasainen lattia</t>
  </si>
  <si>
    <t>Пол должен быть плоским и наливным</t>
  </si>
  <si>
    <t>Prosím, vyplňte pole, která jsou označena barevně!</t>
  </si>
  <si>
    <t>Please, fill in the fields that are marked in color!</t>
  </si>
  <si>
    <t>Füllen Sie bitte alle markierte Felder aus!</t>
  </si>
  <si>
    <t>Prosimy o wypełnienie pól oznaczonych kolorem!</t>
  </si>
  <si>
    <t>S'il vous plaît remplissez les champs qui sont marqués en couleur!</t>
  </si>
  <si>
    <t>Vul a.u.b. de in kleur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</si>
  <si>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</si>
  <si>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</si>
  <si>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</si>
  <si>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Směr otevírání</t>
  </si>
  <si>
    <t>Direction of opening</t>
  </si>
  <si>
    <t>Öffnungsrichtung</t>
  </si>
  <si>
    <t>Kierunek otwierania</t>
  </si>
  <si>
    <t>Direction d'ouverture</t>
  </si>
  <si>
    <t>Openingsrichting</t>
  </si>
  <si>
    <t>Avamissuund</t>
  </si>
  <si>
    <t>Avaussuunta</t>
  </si>
  <si>
    <t>Направление открывания</t>
  </si>
  <si>
    <t>Oppningsriktning</t>
  </si>
  <si>
    <t>Zadejte šířku levého křídla (L)</t>
  </si>
  <si>
    <t>Enter width of left leaf (L)</t>
  </si>
  <si>
    <t>Geben Sie die Breite des linken Torflügels (L) ein</t>
  </si>
  <si>
    <t>Wprowadź szerokość lewego skrzydła (L)</t>
  </si>
  <si>
    <t>Entrez la largeur de la feuille gauche</t>
  </si>
  <si>
    <t>Vul breedte in van linker deurblad (L)</t>
  </si>
  <si>
    <t>Sisesta vasaku lehe laius (V)</t>
  </si>
  <si>
    <t>Kirjoita vasemman sivun leveys (V)</t>
  </si>
  <si>
    <t>Введите ширину левой створки (L)</t>
  </si>
  <si>
    <t>Ange vanster dorrbladsbredd (L)</t>
  </si>
  <si>
    <t>Šířka levého křídla (L)</t>
  </si>
  <si>
    <t>Width of left leaf (L)</t>
  </si>
  <si>
    <t>Breite des linken Torflügels (L)</t>
  </si>
  <si>
    <t>Szerokość lewego skrzydła (L)</t>
  </si>
  <si>
    <t>Largeur de la feuille gauche (L)</t>
  </si>
  <si>
    <t>Breedte van linker deurblad (L)</t>
  </si>
  <si>
    <t>Vasaku lehe laius (V)</t>
  </si>
  <si>
    <t>Vasemman sivun leveys (V)</t>
  </si>
  <si>
    <t>Ширина левой створки (L)</t>
  </si>
  <si>
    <t xml:space="preserve">Bredd av vanster dorrblad (L) </t>
  </si>
  <si>
    <t xml:space="preserve">Šířka pravého křídla ( R ) </t>
  </si>
  <si>
    <t>Width of right leaf (R )</t>
  </si>
  <si>
    <t>Breite des rechten Torflügels ( R)</t>
  </si>
  <si>
    <t>Szerokość prawego skrzydła (R)</t>
  </si>
  <si>
    <t>Largeur de la feuille droite ( R)</t>
  </si>
  <si>
    <t>Breedte van rechter deurblad ( R)</t>
  </si>
  <si>
    <t>Parema lehe Laius (P)</t>
  </si>
  <si>
    <t>Oikean sivun leveys (O)</t>
  </si>
  <si>
    <t>Ширина правой створки ( R)</t>
  </si>
  <si>
    <t>Bredd av hoger dorrblad ( R)</t>
  </si>
  <si>
    <t>Kotící body</t>
  </si>
  <si>
    <t>Fixing points</t>
  </si>
  <si>
    <t>Befestigungspunkte</t>
  </si>
  <si>
    <t>Punkty kontrolne</t>
  </si>
  <si>
    <t>Points de fixation</t>
  </si>
  <si>
    <t>Bevestigingspunten</t>
  </si>
  <si>
    <t>Kinnituspunktid</t>
  </si>
  <si>
    <t>Kiinnityspisteet</t>
  </si>
  <si>
    <t>Точки крепления</t>
  </si>
  <si>
    <t>Infastnings punkter</t>
  </si>
  <si>
    <t>Souměrnost křídel</t>
  </si>
  <si>
    <t>Symmetry of leafs</t>
  </si>
  <si>
    <t>symmetrische Torflügel</t>
  </si>
  <si>
    <t>Symetria skrzydeł</t>
  </si>
  <si>
    <t>Symétrie des feuilles</t>
  </si>
  <si>
    <t>Symmetrie van de deurbladen</t>
  </si>
  <si>
    <t>Ukselehtede sümmeetria</t>
  </si>
  <si>
    <t>Ovilehtien symmetria</t>
  </si>
  <si>
    <t xml:space="preserve">Симметрия створок </t>
  </si>
  <si>
    <t>Symmetri av dorrblad</t>
  </si>
  <si>
    <t>2LD bez přerušeného tepelného mostu</t>
  </si>
  <si>
    <t>2LD without broken thermal bridge</t>
  </si>
  <si>
    <t>2LD ohne thermische Trennung</t>
  </si>
  <si>
    <t>2LD bez przegrody termicznej</t>
  </si>
  <si>
    <t>2LD sans rupture thermique</t>
  </si>
  <si>
    <t>2LD niet gebroken koude brug</t>
  </si>
  <si>
    <t>2LD ilma katkestatud termilise silla</t>
  </si>
  <si>
    <t>2LD ilman keskeytettyä termistä siltaa</t>
  </si>
  <si>
    <t>2LD без терморазрыва</t>
  </si>
  <si>
    <t>Ano</t>
  </si>
  <si>
    <t>Yes</t>
  </si>
  <si>
    <t>Ja</t>
  </si>
  <si>
    <t>Tak</t>
  </si>
  <si>
    <t>Oui</t>
  </si>
  <si>
    <t>Jah</t>
  </si>
  <si>
    <t>Joo</t>
  </si>
  <si>
    <t>да</t>
  </si>
  <si>
    <t>Ne</t>
  </si>
  <si>
    <t>No</t>
  </si>
  <si>
    <t>Nein</t>
  </si>
  <si>
    <t>Nie</t>
  </si>
  <si>
    <t>Non</t>
  </si>
  <si>
    <t>Nee</t>
  </si>
  <si>
    <t>Ei</t>
  </si>
  <si>
    <t>нет</t>
  </si>
  <si>
    <t xml:space="preserve">2LD s přeruš. tepl. mostem </t>
  </si>
  <si>
    <t>2LD with broken thermal bribge</t>
  </si>
  <si>
    <t>2LD mit thermischer Trennung</t>
  </si>
  <si>
    <t>2LD ze złamanym mostkiem termicznym</t>
  </si>
  <si>
    <t>2LD avec rupture de pont thermique</t>
  </si>
  <si>
    <t>2LD met thermische onderbreking</t>
  </si>
  <si>
    <t>2LD termoisolatsiooniga</t>
  </si>
  <si>
    <t>2LD lämpöeristyksellä</t>
  </si>
  <si>
    <t>2LD с терморазрывом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</si>
</sst>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3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7" fillId="0" borderId="0" xfId="0" applyFont="1"/>
    <xf numFmtId="0" fontId="0" fillId="0" borderId="13" xfId="0" applyBorder="1"/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/>
    <xf numFmtId="0" fontId="1" fillId="0" borderId="19" xfId="0" applyFont="1" applyBorder="1"/>
    <xf numFmtId="0" fontId="4" fillId="0" borderId="0" xfId="0" applyFont="1" applyAlignment="1">
      <alignment vertical="center"/>
    </xf>
    <xf numFmtId="0" fontId="1" fillId="0" borderId="21" xfId="0" applyFont="1" applyBorder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2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0" xfId="0" applyFont="1"/>
    <xf numFmtId="0" fontId="1" fillId="0" borderId="30" xfId="0" applyFont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5" xfId="0" applyBorder="1"/>
    <xf numFmtId="0" fontId="1" fillId="0" borderId="26" xfId="0" applyFont="1" applyBorder="1"/>
    <xf numFmtId="0" fontId="1" fillId="0" borderId="34" xfId="0" applyFont="1" applyBorder="1"/>
    <xf numFmtId="0" fontId="0" fillId="4" borderId="0" xfId="0" applyFill="1"/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textRotation="90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5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507627</xdr:colOff>
      <xdr:row>49</xdr:row>
      <xdr:rowOff>172519</xdr:rowOff>
    </xdr:from>
    <xdr:to>
      <xdr:col>22</xdr:col>
      <xdr:colOff>553893</xdr:colOff>
      <xdr:row>51</xdr:row>
      <xdr:rowOff>49784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71227" y="9507019"/>
          <a:ext cx="693966" cy="258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560837</xdr:colOff>
      <xdr:row>49</xdr:row>
      <xdr:rowOff>171137</xdr:rowOff>
    </xdr:from>
    <xdr:to>
      <xdr:col>19</xdr:col>
      <xdr:colOff>608139</xdr:colOff>
      <xdr:row>51</xdr:row>
      <xdr:rowOff>47247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1337" y="9505637"/>
          <a:ext cx="695002" cy="257110"/>
        </a:xfrm>
        <a:prstGeom prst="rect">
          <a:avLst/>
        </a:prstGeom>
      </xdr:spPr>
    </xdr:pic>
    <xdr:clientData/>
  </xdr:twoCellAnchor>
  <xdr:twoCellAnchor editAs="oneCell">
    <xdr:from>
      <xdr:col>18</xdr:col>
      <xdr:colOff>570681</xdr:colOff>
      <xdr:row>51</xdr:row>
      <xdr:rowOff>190188</xdr:rowOff>
    </xdr:from>
    <xdr:to>
      <xdr:col>19</xdr:col>
      <xdr:colOff>608319</xdr:colOff>
      <xdr:row>53</xdr:row>
      <xdr:rowOff>56838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91181" y="9905688"/>
          <a:ext cx="685338" cy="247650"/>
        </a:xfrm>
        <a:prstGeom prst="rect">
          <a:avLst/>
        </a:prstGeom>
      </xdr:spPr>
    </xdr:pic>
    <xdr:clientData/>
  </xdr:twoCellAnchor>
  <xdr:twoCellAnchor editAs="oneCell">
    <xdr:from>
      <xdr:col>21</xdr:col>
      <xdr:colOff>522396</xdr:colOff>
      <xdr:row>51</xdr:row>
      <xdr:rowOff>154382</xdr:rowOff>
    </xdr:from>
    <xdr:to>
      <xdr:col>22</xdr:col>
      <xdr:colOff>538371</xdr:colOff>
      <xdr:row>53</xdr:row>
      <xdr:rowOff>23135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085996" y="9869882"/>
          <a:ext cx="663675" cy="249753"/>
        </a:xfrm>
        <a:prstGeom prst="rect">
          <a:avLst/>
        </a:prstGeom>
      </xdr:spPr>
    </xdr:pic>
    <xdr:clientData/>
  </xdr:twoCellAnchor>
  <xdr:twoCellAnchor editAs="oneCell">
    <xdr:from>
      <xdr:col>19</xdr:col>
      <xdr:colOff>204106</xdr:colOff>
      <xdr:row>6</xdr:row>
      <xdr:rowOff>124456</xdr:rowOff>
    </xdr:from>
    <xdr:to>
      <xdr:col>26</xdr:col>
      <xdr:colOff>54903</xdr:colOff>
      <xdr:row>24</xdr:row>
      <xdr:rowOff>159881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2306" y="1267456"/>
          <a:ext cx="4384697" cy="3464425"/>
        </a:xfrm>
        <a:prstGeom prst="rect">
          <a:avLst/>
        </a:prstGeom>
      </xdr:spPr>
    </xdr:pic>
    <xdr:clientData/>
  </xdr:twoCellAnchor>
  <xdr:twoCellAnchor editAs="oneCell">
    <xdr:from>
      <xdr:col>19</xdr:col>
      <xdr:colOff>231321</xdr:colOff>
      <xdr:row>30</xdr:row>
      <xdr:rowOff>123012</xdr:rowOff>
    </xdr:from>
    <xdr:to>
      <xdr:col>25</xdr:col>
      <xdr:colOff>524332</xdr:colOff>
      <xdr:row>47</xdr:row>
      <xdr:rowOff>12967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99521" y="5838012"/>
          <a:ext cx="4179211" cy="3128455"/>
        </a:xfrm>
        <a:prstGeom prst="rect">
          <a:avLst/>
        </a:prstGeom>
      </xdr:spPr>
    </xdr:pic>
    <xdr:clientData/>
  </xdr:twoCellAnchor>
  <xdr:twoCellAnchor editAs="oneCell">
    <xdr:from>
      <xdr:col>0</xdr:col>
      <xdr:colOff>231320</xdr:colOff>
      <xdr:row>15</xdr:row>
      <xdr:rowOff>12731</xdr:rowOff>
    </xdr:from>
    <xdr:to>
      <xdr:col>15</xdr:col>
      <xdr:colOff>171463</xdr:colOff>
      <xdr:row>43</xdr:row>
      <xdr:rowOff>71371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1320" y="2870231"/>
          <a:ext cx="9617543" cy="5392640"/>
        </a:xfrm>
        <a:prstGeom prst="rect">
          <a:avLst/>
        </a:prstGeom>
      </xdr:spPr>
    </xdr:pic>
    <xdr:clientData/>
  </xdr:twoCellAnchor>
  <xdr:twoCellAnchor editAs="oneCell">
    <xdr:from>
      <xdr:col>2</xdr:col>
      <xdr:colOff>68036</xdr:colOff>
      <xdr:row>42</xdr:row>
      <xdr:rowOff>51003</xdr:rowOff>
    </xdr:from>
    <xdr:to>
      <xdr:col>9</xdr:col>
      <xdr:colOff>108167</xdr:colOff>
      <xdr:row>59</xdr:row>
      <xdr:rowOff>168226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5336" y="8052003"/>
          <a:ext cx="4574031" cy="3355723"/>
        </a:xfrm>
        <a:prstGeom prst="rect">
          <a:avLst/>
        </a:prstGeom>
      </xdr:spPr>
    </xdr:pic>
    <xdr:clientData/>
  </xdr:twoCellAnchor>
  <xdr:twoCellAnchor editAs="oneCell">
    <xdr:from>
      <xdr:col>10</xdr:col>
      <xdr:colOff>73633</xdr:colOff>
      <xdr:row>42</xdr:row>
      <xdr:rowOff>13606</xdr:rowOff>
    </xdr:from>
    <xdr:to>
      <xdr:col>17</xdr:col>
      <xdr:colOff>295925</xdr:colOff>
      <xdr:row>61</xdr:row>
      <xdr:rowOff>98786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12533" y="8014606"/>
          <a:ext cx="4756192" cy="3704680"/>
        </a:xfrm>
        <a:prstGeom prst="rect">
          <a:avLst/>
        </a:prstGeom>
      </xdr:spPr>
    </xdr:pic>
    <xdr:clientData/>
  </xdr:twoCellAnchor>
  <xdr:twoCellAnchor editAs="oneCell">
    <xdr:from>
      <xdr:col>20</xdr:col>
      <xdr:colOff>326571</xdr:colOff>
      <xdr:row>57</xdr:row>
      <xdr:rowOff>40820</xdr:rowOff>
    </xdr:from>
    <xdr:to>
      <xdr:col>21</xdr:col>
      <xdr:colOff>387967</xdr:colOff>
      <xdr:row>62</xdr:row>
      <xdr:rowOff>42562</xdr:rowOff>
    </xdr:to>
    <xdr:pic>
      <xdr:nvPicPr>
        <xdr:cNvPr id="11" name="Obrázek LS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2471" y="10899320"/>
          <a:ext cx="709096" cy="954242"/>
        </a:xfrm>
        <a:prstGeom prst="rect">
          <a:avLst/>
        </a:prstGeom>
      </xdr:spPr>
    </xdr:pic>
    <xdr:clientData/>
  </xdr:twoCellAnchor>
  <xdr:twoCellAnchor editAs="oneCell">
    <xdr:from>
      <xdr:col>20</xdr:col>
      <xdr:colOff>356507</xdr:colOff>
      <xdr:row>58</xdr:row>
      <xdr:rowOff>56060</xdr:rowOff>
    </xdr:from>
    <xdr:to>
      <xdr:col>21</xdr:col>
      <xdr:colOff>313049</xdr:colOff>
      <xdr:row>61</xdr:row>
      <xdr:rowOff>141877</xdr:rowOff>
    </xdr:to>
    <xdr:pic>
      <xdr:nvPicPr>
        <xdr:cNvPr id="12" name="Obrázek Toors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2407" y="11105060"/>
          <a:ext cx="604242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6"/>
  <dimension ref="A1:AD72"/>
  <sheetViews>
    <sheetView tabSelected="1" view="pageBreakPreview" zoomScale="60" zoomScaleNormal="60" zoomScalePageLayoutView="40" workbookViewId="0">
      <selection activeCell="E4" sqref="E4:E5"/>
    </sheetView>
  </sheetViews>
  <sheetFormatPr baseColWidth="10" defaultColWidth="9.140625" defaultRowHeight="15" x14ac:dyDescent="0.25"/>
  <cols>
    <col min="2" max="27" width="9.7109375" customWidth="1"/>
    <col min="28" max="28" width="8.85546875" customWidth="1"/>
    <col min="29" max="29" width="0" hidden="1" customWidth="1"/>
  </cols>
  <sheetData>
    <row r="1" spans="1:30" ht="1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30" ht="15" customHeight="1" x14ac:dyDescent="0.25">
      <c r="A2" s="4"/>
      <c r="B2" s="5" t="s">
        <v>0</v>
      </c>
      <c r="C2" s="6"/>
      <c r="D2" s="6"/>
      <c r="E2" s="7"/>
      <c r="F2" s="8"/>
      <c r="G2" s="9" t="str">
        <f>Translation!F3</f>
        <v>Lichte Breite (A)</v>
      </c>
      <c r="H2" s="10"/>
      <c r="I2" s="10"/>
      <c r="J2" s="10"/>
      <c r="K2" s="10"/>
      <c r="L2" s="11"/>
      <c r="M2" s="85"/>
      <c r="N2" s="86"/>
      <c r="W2" s="8"/>
      <c r="X2" s="8"/>
      <c r="Y2" s="8"/>
      <c r="Z2" s="12" t="str">
        <f>Translation!F35</f>
        <v>Füllen Sie bitte alle markierte Felder aus!</v>
      </c>
      <c r="AA2" s="13"/>
    </row>
    <row r="3" spans="1:30" ht="15" customHeight="1" thickBot="1" x14ac:dyDescent="0.3">
      <c r="A3" s="4"/>
      <c r="B3" s="14" t="s">
        <v>1</v>
      </c>
      <c r="C3" s="8"/>
      <c r="D3" s="8"/>
      <c r="E3" s="15"/>
      <c r="F3" s="8"/>
      <c r="G3" s="14" t="str">
        <f>Translation!F4</f>
        <v>Lichte Höhe (B)</v>
      </c>
      <c r="H3" s="8"/>
      <c r="I3" s="8"/>
      <c r="J3" s="8"/>
      <c r="K3" s="8"/>
      <c r="L3" s="15"/>
      <c r="M3" s="87"/>
      <c r="N3" s="88"/>
      <c r="Y3" s="8"/>
      <c r="Z3" s="8"/>
      <c r="AA3" s="13"/>
      <c r="AC3" t="str">
        <f>Translation!F29</f>
        <v>nach innen</v>
      </c>
      <c r="AD3" t="str">
        <f>Translation!F43</f>
        <v>Ja</v>
      </c>
    </row>
    <row r="4" spans="1:30" ht="15" customHeight="1" x14ac:dyDescent="0.25">
      <c r="A4" s="4"/>
      <c r="B4" s="14" t="s">
        <v>2</v>
      </c>
      <c r="C4" s="8"/>
      <c r="D4" s="8"/>
      <c r="E4" s="89" t="s">
        <v>16</v>
      </c>
      <c r="F4" s="8"/>
      <c r="G4" s="16" t="str">
        <f>Translation!F36</f>
        <v>Öffnungsrichtung</v>
      </c>
      <c r="H4" s="17"/>
      <c r="I4" s="17"/>
      <c r="J4" s="17"/>
      <c r="K4" s="17"/>
      <c r="L4" s="18"/>
      <c r="M4" s="91"/>
      <c r="N4" s="92"/>
      <c r="Y4" s="8"/>
      <c r="Z4" s="8"/>
      <c r="AA4" s="13"/>
      <c r="AC4" t="str">
        <f>Translation!F26</f>
        <v>nach außen</v>
      </c>
      <c r="AD4" t="str">
        <f>Translation!F44</f>
        <v>Nein</v>
      </c>
    </row>
    <row r="5" spans="1:30" ht="15" customHeight="1" thickBot="1" x14ac:dyDescent="0.3">
      <c r="A5" s="4"/>
      <c r="B5" s="14" t="s">
        <v>4</v>
      </c>
      <c r="C5" s="8"/>
      <c r="D5" s="8"/>
      <c r="E5" s="90"/>
      <c r="F5" s="8"/>
      <c r="G5" s="19" t="str">
        <f>Translation!F41</f>
        <v>symmetrische Torflügel</v>
      </c>
      <c r="H5" s="20"/>
      <c r="I5" s="20"/>
      <c r="J5" s="20"/>
      <c r="K5" s="20"/>
      <c r="L5" s="21"/>
      <c r="M5" s="93"/>
      <c r="N5" s="94"/>
      <c r="Q5" s="8"/>
      <c r="R5" s="8"/>
      <c r="T5" s="95" t="s">
        <v>5</v>
      </c>
      <c r="U5" s="79" t="str">
        <f>Translation!F7</f>
        <v>Bespiel der Befestigung</v>
      </c>
      <c r="V5" s="79"/>
      <c r="W5" s="79"/>
      <c r="X5" s="79"/>
      <c r="Y5" s="79"/>
      <c r="Z5" s="79"/>
      <c r="AA5" s="80"/>
    </row>
    <row r="6" spans="1:30" ht="15" customHeight="1" thickBot="1" x14ac:dyDescent="0.3">
      <c r="A6" s="4"/>
      <c r="B6" s="14" t="s">
        <v>6</v>
      </c>
      <c r="C6" s="8"/>
      <c r="D6" s="8"/>
      <c r="E6" s="15"/>
      <c r="F6" s="8"/>
      <c r="P6" s="8"/>
      <c r="Q6" s="8"/>
      <c r="R6" s="8"/>
      <c r="T6" s="95"/>
      <c r="U6" s="79"/>
      <c r="V6" s="79"/>
      <c r="W6" s="79"/>
      <c r="X6" s="79"/>
      <c r="Y6" s="79"/>
      <c r="Z6" s="79"/>
      <c r="AA6" s="80"/>
    </row>
    <row r="7" spans="1:30" ht="15" customHeight="1" x14ac:dyDescent="0.25">
      <c r="A7" s="4"/>
      <c r="B7" s="14" t="s">
        <v>7</v>
      </c>
      <c r="C7" s="8"/>
      <c r="D7" s="8"/>
      <c r="E7" s="15"/>
      <c r="F7" s="8"/>
      <c r="G7" s="22" t="str">
        <f>Translation!F36</f>
        <v>Öffnungsrichtung</v>
      </c>
      <c r="H7" s="23"/>
      <c r="I7" s="23"/>
      <c r="J7" s="23"/>
      <c r="K7" s="23"/>
      <c r="L7" s="24"/>
      <c r="M7" s="73" t="str">
        <f>Translation!F29</f>
        <v>nach innen</v>
      </c>
      <c r="N7" s="74"/>
      <c r="O7" s="73" t="str">
        <f>Translation!F26</f>
        <v>nach außen</v>
      </c>
      <c r="P7" s="74"/>
      <c r="Q7" s="8"/>
      <c r="T7" s="25"/>
      <c r="U7" s="25"/>
      <c r="V7" s="25"/>
      <c r="X7" s="8"/>
      <c r="Y7" s="8"/>
      <c r="Z7" s="8"/>
      <c r="AA7" s="13"/>
    </row>
    <row r="8" spans="1:30" ht="15" customHeight="1" x14ac:dyDescent="0.25">
      <c r="A8" s="4"/>
      <c r="B8" s="14" t="s">
        <v>8</v>
      </c>
      <c r="E8" s="26"/>
      <c r="F8" s="8"/>
      <c r="G8" s="16" t="str">
        <f>Translation!F30&amp;" (W)"</f>
        <v>empfohlene Rahmenbreite - Bestellmaß (W)</v>
      </c>
      <c r="H8" s="17"/>
      <c r="I8" s="17"/>
      <c r="J8" s="17"/>
      <c r="K8" s="17"/>
      <c r="L8" s="18"/>
      <c r="M8" s="81" t="str">
        <f>IF(M2="","W = A+100",M2+100)</f>
        <v>W = A+100</v>
      </c>
      <c r="N8" s="82"/>
      <c r="O8" s="81" t="str">
        <f>IF(M2="","W = A+50", M2+50)</f>
        <v>W = A+50</v>
      </c>
      <c r="P8" s="82"/>
      <c r="Q8" s="8"/>
      <c r="T8" s="25"/>
      <c r="U8" s="25"/>
      <c r="V8" s="25"/>
      <c r="W8" s="8"/>
      <c r="X8" s="8"/>
      <c r="Y8" s="8"/>
      <c r="Z8" s="8"/>
      <c r="AA8" s="13"/>
    </row>
    <row r="9" spans="1:30" ht="15" customHeight="1" thickBot="1" x14ac:dyDescent="0.3">
      <c r="A9" s="4"/>
      <c r="B9" s="14" t="s">
        <v>9</v>
      </c>
      <c r="E9" s="26"/>
      <c r="G9" s="27" t="str">
        <f>Translation!F31&amp;" (H)"</f>
        <v>empfohlene Rahmenhöhe - Bestellmaß (H)</v>
      </c>
      <c r="H9" s="28"/>
      <c r="I9" s="28"/>
      <c r="J9" s="28"/>
      <c r="K9" s="28"/>
      <c r="L9" s="29"/>
      <c r="M9" s="83" t="str">
        <f>IF(M3="","H = B+50", M3+50)</f>
        <v>H = B+50</v>
      </c>
      <c r="N9" s="84"/>
      <c r="O9" s="83" t="str">
        <f>IF(M3="","H = B+30", M3+30)</f>
        <v>H = B+30</v>
      </c>
      <c r="P9" s="84"/>
      <c r="T9" s="8"/>
      <c r="U9" s="8"/>
      <c r="V9" s="8"/>
      <c r="W9" s="8"/>
      <c r="X9" s="8"/>
      <c r="Y9" s="8"/>
      <c r="Z9" s="8"/>
      <c r="AA9" s="13"/>
    </row>
    <row r="10" spans="1:30" ht="15" customHeight="1" thickBot="1" x14ac:dyDescent="0.3">
      <c r="A10" s="4"/>
      <c r="B10" s="14" t="s">
        <v>10</v>
      </c>
      <c r="E10" s="26"/>
      <c r="G10" s="8"/>
      <c r="H10" s="8"/>
      <c r="I10" s="8"/>
      <c r="J10" s="8"/>
      <c r="K10" s="8"/>
      <c r="L10" s="8"/>
      <c r="T10" s="30" t="str">
        <f>Translation!F28</f>
        <v>Öffnungsrichtung nach innen</v>
      </c>
      <c r="U10" s="8"/>
      <c r="V10" s="8"/>
      <c r="W10" s="8"/>
      <c r="X10" s="8"/>
      <c r="Y10" s="8"/>
      <c r="Z10" s="8"/>
      <c r="AA10" s="13"/>
    </row>
    <row r="11" spans="1:30" ht="15" customHeight="1" thickBot="1" x14ac:dyDescent="0.3">
      <c r="A11" s="4"/>
      <c r="B11" s="31" t="s">
        <v>11</v>
      </c>
      <c r="C11" s="20"/>
      <c r="D11" s="20"/>
      <c r="E11" s="21"/>
      <c r="F11" s="32"/>
      <c r="G11" s="5" t="str">
        <f>Translation!F37</f>
        <v>Geben Sie die Breite des linken Torflügels (L) ein</v>
      </c>
      <c r="H11" s="6"/>
      <c r="I11" s="6"/>
      <c r="J11" s="6"/>
      <c r="K11" s="6"/>
      <c r="L11" s="7"/>
      <c r="M11" s="71"/>
      <c r="N11" s="72"/>
      <c r="T11" s="25"/>
      <c r="U11" s="8"/>
      <c r="V11" s="8"/>
      <c r="W11" s="8"/>
      <c r="X11" s="8"/>
      <c r="Y11" s="8"/>
      <c r="Z11" s="8"/>
      <c r="AA11" s="13"/>
    </row>
    <row r="12" spans="1:30" ht="15" customHeight="1" x14ac:dyDescent="0.25">
      <c r="A12" s="4"/>
      <c r="F12" s="8"/>
      <c r="G12" s="22" t="str">
        <f>Translation!F36</f>
        <v>Öffnungsrichtung</v>
      </c>
      <c r="H12" s="23"/>
      <c r="I12" s="23"/>
      <c r="J12" s="23"/>
      <c r="K12" s="23"/>
      <c r="L12" s="24"/>
      <c r="M12" s="73" t="str">
        <f>Translation!F29</f>
        <v>nach innen</v>
      </c>
      <c r="N12" s="74"/>
      <c r="O12" s="73" t="str">
        <f>Translation!F26</f>
        <v>nach außen</v>
      </c>
      <c r="P12" s="74"/>
      <c r="T12" s="8"/>
      <c r="U12" s="8"/>
      <c r="V12" s="8"/>
      <c r="W12" s="8"/>
      <c r="X12" s="8"/>
      <c r="Y12" s="8"/>
      <c r="Z12" s="8"/>
      <c r="AA12" s="13"/>
    </row>
    <row r="13" spans="1:30" ht="15" customHeight="1" x14ac:dyDescent="0.25">
      <c r="A13" s="4"/>
      <c r="F13" s="8"/>
      <c r="G13" s="16" t="str">
        <f>Translation!F38</f>
        <v>Breite des linken Torflügels (L)</v>
      </c>
      <c r="H13" s="17"/>
      <c r="I13" s="17"/>
      <c r="J13" s="17"/>
      <c r="K13" s="17"/>
      <c r="L13" s="18"/>
      <c r="M13" s="75" t="str">
        <f>IF(M5=AD3,M8/2,IF(AND(M5=AD4,M11&gt;0),M11, "L"))</f>
        <v>L</v>
      </c>
      <c r="N13" s="76"/>
      <c r="O13" s="75" t="str">
        <f>IF(M5=AD3,O8/2,IF(AND(M5=AD4,M11&gt;0),M11, "L"))</f>
        <v>L</v>
      </c>
      <c r="P13" s="76"/>
      <c r="T13" s="8"/>
      <c r="U13" s="8"/>
      <c r="V13" s="8"/>
      <c r="W13" s="8"/>
      <c r="X13" s="8"/>
      <c r="Y13" s="8"/>
      <c r="Z13" s="8"/>
      <c r="AA13" s="13"/>
    </row>
    <row r="14" spans="1:30" ht="15" customHeight="1" thickBot="1" x14ac:dyDescent="0.3">
      <c r="A14" s="4"/>
      <c r="F14" s="8"/>
      <c r="G14" s="27" t="str">
        <f>Translation!F39</f>
        <v>Breite des rechten Torflügels ( R)</v>
      </c>
      <c r="H14" s="28"/>
      <c r="I14" s="28"/>
      <c r="J14" s="20"/>
      <c r="K14" s="20"/>
      <c r="L14" s="33"/>
      <c r="M14" s="77" t="str">
        <f>IF(M5=AD3,M8/2,IF(AND(M5=AD4,M11&gt;0),M8-M13, "R = W - L"))</f>
        <v>R = W - L</v>
      </c>
      <c r="N14" s="78"/>
      <c r="O14" s="77" t="str">
        <f>IF(M5=AD3,O8/2,IF(AND(M5=AD4,M11&gt;0),O8-O13,  "R = W - L"))</f>
        <v>R = W - L</v>
      </c>
      <c r="P14" s="78"/>
      <c r="T14" s="8"/>
      <c r="U14" s="8"/>
      <c r="V14" s="8"/>
      <c r="W14" s="8"/>
      <c r="X14" s="8"/>
      <c r="Y14" s="8"/>
      <c r="Z14" s="8"/>
      <c r="AA14" s="13"/>
    </row>
    <row r="15" spans="1:30" ht="15" customHeight="1" x14ac:dyDescent="0.25">
      <c r="A15" s="4"/>
      <c r="F15" s="8"/>
      <c r="G15" s="34"/>
      <c r="H15" s="34"/>
      <c r="I15" s="34"/>
      <c r="K15" s="8"/>
      <c r="L15" s="35"/>
      <c r="M15" s="35"/>
      <c r="N15" s="35"/>
      <c r="O15" s="35"/>
      <c r="T15" s="8"/>
      <c r="U15" s="8"/>
      <c r="V15" s="8"/>
      <c r="W15" s="8"/>
      <c r="X15" s="8"/>
      <c r="Y15" s="8"/>
      <c r="Z15" s="8"/>
      <c r="AA15" s="13"/>
    </row>
    <row r="16" spans="1:30" ht="15" customHeight="1" x14ac:dyDescent="0.25">
      <c r="A16" s="4"/>
      <c r="B16" s="8"/>
      <c r="C16" s="8"/>
      <c r="D16" s="8"/>
      <c r="F16" s="36" t="str">
        <f>IF(M2="","W", IF(M4=AC3,"W= "&amp; M8,"W= "&amp; O8))</f>
        <v>W</v>
      </c>
      <c r="T16" s="8"/>
      <c r="U16" s="8"/>
      <c r="V16" s="8"/>
      <c r="W16" s="8"/>
      <c r="X16" s="8"/>
      <c r="Y16" s="8"/>
      <c r="Z16" s="8"/>
      <c r="AA16" s="13"/>
    </row>
    <row r="17" spans="1:27" ht="15" customHeight="1" x14ac:dyDescent="0.25">
      <c r="A17" s="4"/>
      <c r="C17" s="8"/>
      <c r="D17" s="8"/>
      <c r="E17" s="37"/>
      <c r="T17" s="8"/>
      <c r="U17" s="8"/>
      <c r="V17" s="8"/>
      <c r="W17" s="8"/>
      <c r="X17" s="8"/>
      <c r="Y17" s="8"/>
      <c r="Z17" s="8"/>
      <c r="AA17" s="13"/>
    </row>
    <row r="18" spans="1:27" ht="15" customHeight="1" x14ac:dyDescent="0.25">
      <c r="A18" s="4"/>
      <c r="B18" s="8"/>
      <c r="C18" s="8"/>
      <c r="D18" s="8"/>
      <c r="E18" s="8"/>
      <c r="F18" s="8"/>
      <c r="H18" s="8"/>
      <c r="I18" s="8"/>
      <c r="J18" s="8"/>
      <c r="K18" s="37" t="str">
        <f>Translation!F40</f>
        <v>Befestigungspunkte</v>
      </c>
      <c r="L18" s="3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3"/>
    </row>
    <row r="19" spans="1:27" ht="15" customHeight="1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37"/>
      <c r="L19" s="3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3"/>
    </row>
    <row r="20" spans="1:27" ht="15" customHeight="1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T20" s="8"/>
      <c r="U20" s="8"/>
      <c r="V20" s="8"/>
      <c r="W20" s="8"/>
      <c r="X20" s="8"/>
      <c r="Y20" s="8"/>
      <c r="Z20" s="8"/>
      <c r="AA20" s="13"/>
    </row>
    <row r="21" spans="1:27" ht="15" customHeight="1" x14ac:dyDescent="0.2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T21" s="8"/>
      <c r="U21" s="8"/>
      <c r="V21" s="8"/>
      <c r="W21" s="8"/>
      <c r="X21" s="8"/>
      <c r="Y21" s="8"/>
      <c r="Z21" s="8"/>
      <c r="AA21" s="13"/>
    </row>
    <row r="22" spans="1:27" ht="15" customHeight="1" x14ac:dyDescent="0.25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S22" s="8"/>
      <c r="T22" s="8"/>
      <c r="U22" s="8"/>
      <c r="V22" s="8"/>
      <c r="W22" s="8"/>
      <c r="X22" s="8"/>
      <c r="Y22" s="8"/>
      <c r="Z22" s="8"/>
      <c r="AA22" s="13"/>
    </row>
    <row r="23" spans="1:27" ht="15" customHeight="1" x14ac:dyDescent="0.25">
      <c r="A23" s="4"/>
      <c r="B23" s="38"/>
      <c r="C23" s="38"/>
      <c r="D23" s="8"/>
      <c r="E23" s="8"/>
      <c r="F23" s="8"/>
      <c r="G23" s="8"/>
      <c r="H23" s="8"/>
      <c r="I23" s="8"/>
      <c r="J23" s="8"/>
      <c r="K23" s="8"/>
      <c r="L23" s="8"/>
      <c r="M23" s="8"/>
      <c r="N23" s="34"/>
      <c r="O23" s="34"/>
      <c r="P23" s="34"/>
      <c r="R23" s="8"/>
      <c r="S23" s="39"/>
      <c r="T23" s="8"/>
      <c r="U23" s="8"/>
      <c r="V23" s="8"/>
      <c r="W23" s="8"/>
      <c r="X23" s="8"/>
      <c r="Y23" s="8"/>
      <c r="Z23" s="8"/>
      <c r="AA23" s="13"/>
    </row>
    <row r="24" spans="1:27" ht="15" customHeight="1" x14ac:dyDescent="0.25">
      <c r="A24" s="4"/>
      <c r="B24" s="38"/>
      <c r="C24" s="38"/>
      <c r="D24" s="8"/>
      <c r="E24" s="8"/>
      <c r="F24" s="8"/>
      <c r="G24" s="8"/>
      <c r="H24" s="8"/>
      <c r="I24" s="8"/>
      <c r="J24" s="8"/>
      <c r="K24" s="8"/>
      <c r="L24" s="8"/>
      <c r="M24" s="8"/>
      <c r="N24" s="34"/>
      <c r="O24" s="34"/>
      <c r="P24" s="34"/>
      <c r="Q24" s="34"/>
      <c r="R24" s="34"/>
      <c r="X24" s="8"/>
      <c r="Y24" s="8"/>
      <c r="Z24" s="8"/>
      <c r="AA24" s="13"/>
    </row>
    <row r="25" spans="1:27" ht="15" customHeight="1" x14ac:dyDescent="0.25">
      <c r="A25" s="4"/>
      <c r="B25" s="38"/>
      <c r="C25" s="3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X25" s="8"/>
      <c r="Y25" s="8"/>
      <c r="Z25" s="8"/>
      <c r="AA25" s="13"/>
    </row>
    <row r="26" spans="1:27" ht="15" customHeight="1" x14ac:dyDescent="0.25">
      <c r="A26" s="4"/>
      <c r="B26" s="38"/>
      <c r="C26" s="3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5"/>
      <c r="T26" s="25"/>
      <c r="U26" s="25"/>
      <c r="V26" s="25"/>
      <c r="W26" s="8"/>
      <c r="X26" s="8"/>
      <c r="Y26" s="8"/>
      <c r="Z26" s="8"/>
      <c r="AA26" s="13"/>
    </row>
    <row r="27" spans="1:27" ht="15" customHeight="1" x14ac:dyDescent="0.25">
      <c r="A27" s="55" t="str">
        <f>IF(M3="","H",IF(M4=AC3,"H= "&amp; M9,"H= "&amp;O9))</f>
        <v>H</v>
      </c>
      <c r="D27" s="3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5"/>
      <c r="T27" s="25"/>
      <c r="U27" s="25"/>
      <c r="V27" s="25"/>
      <c r="W27" s="8"/>
      <c r="X27" s="8"/>
      <c r="Y27" s="8"/>
      <c r="Z27" s="8"/>
      <c r="AA27" s="13"/>
    </row>
    <row r="28" spans="1:27" ht="15" customHeight="1" x14ac:dyDescent="0.25">
      <c r="A28" s="55"/>
      <c r="D28" s="3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tr">
        <f>Translation!F22</f>
        <v>** emfohlener Maß der Versetzung des Rahmensprofils hinter die Öffnungskannte</v>
      </c>
      <c r="V28" s="8"/>
      <c r="W28" s="8"/>
      <c r="X28" s="8"/>
      <c r="Y28" s="8"/>
      <c r="Z28" s="8"/>
      <c r="AA28" s="13"/>
    </row>
    <row r="29" spans="1:27" ht="15" customHeight="1" x14ac:dyDescent="0.25">
      <c r="A29" s="55"/>
      <c r="D29" s="3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3"/>
    </row>
    <row r="30" spans="1:27" ht="15" customHeight="1" x14ac:dyDescent="0.25">
      <c r="A30" s="55"/>
      <c r="D30" s="3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3"/>
    </row>
    <row r="31" spans="1:27" ht="15" customHeight="1" x14ac:dyDescent="0.25">
      <c r="A31" s="55"/>
      <c r="D31" s="3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3"/>
    </row>
    <row r="32" spans="1:27" ht="15" customHeight="1" x14ac:dyDescent="0.25">
      <c r="A32" s="55"/>
      <c r="D32" s="3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3"/>
    </row>
    <row r="33" spans="1:27" ht="15" customHeight="1" x14ac:dyDescent="0.25">
      <c r="A33" s="55"/>
      <c r="D33" s="3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3"/>
    </row>
    <row r="34" spans="1:27" ht="15" customHeight="1" x14ac:dyDescent="0.25">
      <c r="A34" s="55"/>
      <c r="D34" s="3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30" t="str">
        <f>Translation!F25</f>
        <v>Öffnungsrichtung nach außen</v>
      </c>
      <c r="U34" s="8"/>
      <c r="V34" s="8"/>
      <c r="W34" s="8"/>
      <c r="X34" s="8"/>
      <c r="Y34" s="8"/>
      <c r="Z34" s="8"/>
      <c r="AA34" s="13"/>
    </row>
    <row r="35" spans="1:27" ht="15" customHeight="1" x14ac:dyDescent="0.25">
      <c r="A35" s="55"/>
      <c r="D35" s="3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5"/>
      <c r="U35" s="8"/>
      <c r="V35" s="8"/>
      <c r="W35" s="8"/>
      <c r="X35" s="8"/>
      <c r="Y35" s="8"/>
      <c r="Z35" s="8"/>
      <c r="AA35" s="13"/>
    </row>
    <row r="36" spans="1:27" ht="15" customHeight="1" x14ac:dyDescent="0.25">
      <c r="A36" s="55"/>
      <c r="D36" s="3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3"/>
    </row>
    <row r="37" spans="1:27" ht="1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3"/>
    </row>
    <row r="38" spans="1:27" ht="15" customHeight="1" x14ac:dyDescent="0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Y38" s="8"/>
      <c r="Z38" s="8"/>
      <c r="AA38" s="13"/>
    </row>
    <row r="39" spans="1:27" ht="15" customHeigh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Y39" s="8"/>
      <c r="Z39" s="8"/>
      <c r="AA39" s="13"/>
    </row>
    <row r="40" spans="1:27" ht="15" customHeight="1" x14ac:dyDescent="0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Y40" s="8"/>
      <c r="Z40" s="8"/>
      <c r="AA40" s="13"/>
    </row>
    <row r="41" spans="1:27" ht="15" customHeight="1" x14ac:dyDescent="0.25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Y41" s="8"/>
      <c r="Z41" s="8"/>
      <c r="AA41" s="13"/>
    </row>
    <row r="42" spans="1:27" ht="15" customHeight="1" x14ac:dyDescent="0.25">
      <c r="A42" s="4"/>
      <c r="B42" s="8"/>
      <c r="C42" s="37"/>
      <c r="D42" s="37"/>
      <c r="E42" s="37"/>
      <c r="F42" s="37"/>
      <c r="G42" s="37"/>
      <c r="H42" s="37"/>
      <c r="I42" s="37"/>
      <c r="J42" s="37"/>
      <c r="K42" s="38"/>
      <c r="L42" s="37"/>
      <c r="M42" s="37"/>
      <c r="N42" s="37"/>
      <c r="O42" s="37"/>
      <c r="P42" s="37"/>
      <c r="Q42" s="37"/>
      <c r="R42" s="37"/>
      <c r="S42" s="37"/>
      <c r="T42" s="8"/>
      <c r="U42" s="8"/>
      <c r="V42" s="8"/>
      <c r="W42" s="8"/>
      <c r="Y42" s="8"/>
      <c r="Z42" s="8"/>
      <c r="AA42" s="13"/>
    </row>
    <row r="43" spans="1:27" ht="15" customHeight="1" x14ac:dyDescent="0.25">
      <c r="A43" s="4"/>
      <c r="B43" s="8"/>
      <c r="C43" s="38"/>
      <c r="D43" s="37"/>
      <c r="E43" s="37"/>
      <c r="F43" s="37"/>
      <c r="G43" s="37"/>
      <c r="H43" s="37"/>
      <c r="I43" s="37"/>
      <c r="J43" s="37"/>
      <c r="K43" s="38"/>
      <c r="L43" s="37"/>
      <c r="M43" s="37"/>
      <c r="N43" s="37"/>
      <c r="O43" s="37"/>
      <c r="P43" s="37"/>
      <c r="Q43" s="37"/>
      <c r="R43" s="37"/>
      <c r="S43" s="37"/>
      <c r="T43" s="8"/>
      <c r="U43" s="8"/>
      <c r="V43" s="8"/>
      <c r="W43" s="8"/>
      <c r="Y43" s="8"/>
      <c r="Z43" s="8"/>
      <c r="AA43" s="13"/>
    </row>
    <row r="44" spans="1:27" ht="15" customHeight="1" x14ac:dyDescent="0.25">
      <c r="A44" s="4"/>
      <c r="B44" s="8"/>
      <c r="C44" s="38"/>
      <c r="D44" s="37"/>
      <c r="E44" s="37"/>
      <c r="F44" s="37"/>
      <c r="G44" s="37"/>
      <c r="H44" s="37"/>
      <c r="I44" s="37"/>
      <c r="J44" s="37"/>
      <c r="K44" s="38"/>
      <c r="L44" s="38"/>
      <c r="M44" s="37"/>
      <c r="N44" s="37"/>
      <c r="O44" s="37"/>
      <c r="P44" s="37"/>
      <c r="S44" s="37"/>
      <c r="T44" s="8"/>
      <c r="U44" s="8"/>
      <c r="V44" s="8"/>
      <c r="W44" s="8"/>
      <c r="Y44" s="8"/>
      <c r="Z44" s="8"/>
      <c r="AA44" s="13"/>
    </row>
    <row r="45" spans="1:27" ht="15" customHeight="1" x14ac:dyDescent="0.25">
      <c r="A45" s="4"/>
      <c r="B45" s="8"/>
      <c r="C45" s="38"/>
      <c r="D45" s="37"/>
      <c r="E45" s="37"/>
      <c r="F45" s="37"/>
      <c r="G45" s="37"/>
      <c r="H45" s="37"/>
      <c r="I45" s="37"/>
      <c r="J45" s="37"/>
      <c r="K45" s="38"/>
      <c r="L45" s="38"/>
      <c r="M45" s="37"/>
      <c r="N45" s="37"/>
      <c r="O45" s="37"/>
      <c r="P45" s="37"/>
      <c r="Q45" s="37"/>
      <c r="R45" s="37"/>
      <c r="S45" s="37"/>
      <c r="T45" s="8"/>
      <c r="U45" s="8"/>
      <c r="V45" s="8"/>
      <c r="W45" s="8"/>
      <c r="Y45" s="8"/>
      <c r="Z45" s="8"/>
      <c r="AA45" s="13"/>
    </row>
    <row r="46" spans="1:27" ht="15" customHeight="1" x14ac:dyDescent="0.25">
      <c r="A46" s="4"/>
      <c r="B46" s="8"/>
      <c r="C46" s="38"/>
      <c r="D46" s="37"/>
      <c r="E46" s="37"/>
      <c r="F46" s="37"/>
      <c r="G46" s="37"/>
      <c r="H46" s="37"/>
      <c r="I46" s="37"/>
      <c r="J46" s="37"/>
      <c r="K46" s="38"/>
      <c r="L46" s="38"/>
      <c r="M46" s="37"/>
      <c r="N46" s="37"/>
      <c r="O46" s="37"/>
      <c r="P46" s="37"/>
      <c r="Q46" s="37"/>
      <c r="R46" s="37"/>
      <c r="S46" s="37"/>
      <c r="T46" s="8"/>
      <c r="U46" s="8"/>
      <c r="V46" s="8"/>
      <c r="W46" s="8"/>
      <c r="Y46" s="8"/>
      <c r="Z46" s="8"/>
      <c r="AA46" s="13"/>
    </row>
    <row r="47" spans="1:27" ht="15" customHeight="1" x14ac:dyDescent="0.25">
      <c r="A47" s="4"/>
      <c r="B47" s="8"/>
      <c r="C47" s="38"/>
      <c r="D47" s="37"/>
      <c r="E47" s="37"/>
      <c r="F47" s="37"/>
      <c r="G47" s="37"/>
      <c r="H47" s="37"/>
      <c r="I47" s="37"/>
      <c r="J47" s="37"/>
      <c r="K47" s="38"/>
      <c r="L47" s="32"/>
      <c r="M47" s="32"/>
      <c r="N47" s="32"/>
      <c r="O47" s="37"/>
      <c r="P47" s="37"/>
      <c r="Q47" s="37"/>
      <c r="R47" s="37"/>
      <c r="S47" s="37"/>
      <c r="T47" s="8"/>
      <c r="U47" s="8"/>
      <c r="V47" s="8"/>
      <c r="W47" s="8"/>
      <c r="Y47" s="8"/>
      <c r="Z47" s="8"/>
      <c r="AA47" s="13"/>
    </row>
    <row r="48" spans="1:27" ht="15" customHeight="1" x14ac:dyDescent="0.25">
      <c r="A48" s="4"/>
      <c r="B48" s="8"/>
      <c r="C48" s="38"/>
      <c r="D48" s="37"/>
      <c r="E48" s="37"/>
      <c r="F48" s="37"/>
      <c r="G48" s="37"/>
      <c r="H48" s="37"/>
      <c r="I48" s="37"/>
      <c r="J48" s="37"/>
      <c r="K48" s="38"/>
      <c r="L48" s="38"/>
      <c r="M48" s="56" t="s">
        <v>12</v>
      </c>
      <c r="N48" s="56"/>
      <c r="O48" s="37"/>
      <c r="P48" s="37"/>
      <c r="Q48" s="37"/>
      <c r="R48" s="37"/>
      <c r="S48" s="37"/>
      <c r="T48" s="8"/>
      <c r="U48" s="8"/>
      <c r="V48" s="8"/>
      <c r="W48" s="8"/>
      <c r="X48" s="8"/>
      <c r="Y48" s="8"/>
      <c r="Z48" s="8"/>
      <c r="AA48" s="13"/>
    </row>
    <row r="49" spans="1:27" ht="15" customHeight="1" x14ac:dyDescent="0.25">
      <c r="A49" s="4"/>
      <c r="B49" s="8"/>
      <c r="C49" s="38"/>
      <c r="D49" s="37"/>
      <c r="E49" s="37"/>
      <c r="F49" s="37"/>
      <c r="G49" s="37"/>
      <c r="H49" s="37"/>
      <c r="I49" s="37"/>
      <c r="J49" s="37"/>
      <c r="K49" s="38"/>
      <c r="L49" s="38"/>
      <c r="M49" s="37"/>
      <c r="N49" s="37"/>
      <c r="O49" s="37"/>
      <c r="P49" s="37"/>
      <c r="Q49" s="37"/>
      <c r="R49" s="37"/>
      <c r="S49" s="37"/>
      <c r="T49" s="8"/>
      <c r="U49" s="8"/>
      <c r="V49" s="8"/>
      <c r="W49" s="8"/>
      <c r="Y49" s="8"/>
      <c r="Z49" s="8"/>
      <c r="AA49" s="13"/>
    </row>
    <row r="50" spans="1:27" ht="15" customHeight="1" x14ac:dyDescent="0.25">
      <c r="A50" s="4"/>
      <c r="B50" s="8"/>
      <c r="C50" s="38"/>
      <c r="D50" s="37"/>
      <c r="E50" s="37"/>
      <c r="F50" s="37"/>
      <c r="G50" s="37"/>
      <c r="H50" s="37"/>
      <c r="I50" s="37"/>
      <c r="J50" s="37"/>
      <c r="K50" s="38"/>
      <c r="L50" s="37"/>
      <c r="M50" s="37"/>
      <c r="P50" s="37"/>
      <c r="Q50" s="37"/>
      <c r="R50" s="37"/>
      <c r="S50" s="37"/>
      <c r="T50" s="8"/>
      <c r="U50" s="8"/>
      <c r="V50" s="8"/>
      <c r="W50" s="8"/>
      <c r="Y50" s="8"/>
      <c r="Z50" s="8"/>
      <c r="AA50" s="13"/>
    </row>
    <row r="51" spans="1:27" ht="15" customHeight="1" x14ac:dyDescent="0.25">
      <c r="A51" s="4"/>
      <c r="B51" s="8"/>
      <c r="C51" s="38"/>
      <c r="D51" s="37"/>
      <c r="E51" s="37"/>
      <c r="F51" s="37"/>
      <c r="G51" s="37"/>
      <c r="H51" s="37"/>
      <c r="I51" s="37"/>
      <c r="J51" s="37"/>
      <c r="K51" s="38"/>
      <c r="L51" s="37"/>
      <c r="M51" s="37"/>
      <c r="N51" s="37"/>
      <c r="O51" s="37"/>
      <c r="P51" s="37"/>
      <c r="Q51" s="37"/>
      <c r="R51" s="37"/>
      <c r="S51" s="37"/>
      <c r="T51" s="8"/>
      <c r="U51" s="8" t="str">
        <f>Translation!F11</f>
        <v>Dämmung</v>
      </c>
      <c r="V51" s="8"/>
      <c r="W51" s="8"/>
      <c r="X51" s="8" t="str">
        <f>Translation!F10</f>
        <v>BENÖTIGTER FREIRAUM</v>
      </c>
      <c r="Y51" s="8"/>
      <c r="Z51" s="8"/>
      <c r="AA51" s="13"/>
    </row>
    <row r="52" spans="1:27" ht="15" customHeight="1" x14ac:dyDescent="0.25">
      <c r="A52" s="4"/>
      <c r="B52" s="8"/>
      <c r="C52" s="38"/>
      <c r="D52" s="37"/>
      <c r="E52" s="37"/>
      <c r="F52" s="37"/>
      <c r="G52" s="37"/>
      <c r="H52" s="37"/>
      <c r="I52" s="37"/>
      <c r="J52" s="37"/>
      <c r="K52" s="38"/>
      <c r="L52" s="37"/>
      <c r="M52" s="37"/>
      <c r="N52" s="37"/>
      <c r="O52" s="37"/>
      <c r="P52" s="37"/>
      <c r="Q52" s="37"/>
      <c r="R52" s="37"/>
      <c r="S52" s="37"/>
      <c r="T52" s="8"/>
      <c r="U52" s="8"/>
      <c r="V52" s="40"/>
      <c r="W52" s="40"/>
      <c r="X52" s="8"/>
      <c r="Y52" s="40"/>
      <c r="Z52" s="40"/>
      <c r="AA52" s="13"/>
    </row>
    <row r="53" spans="1:27" ht="15" customHeight="1" x14ac:dyDescent="0.25">
      <c r="A53" s="4"/>
      <c r="B53" s="8"/>
      <c r="C53" s="38"/>
      <c r="D53" s="37"/>
      <c r="E53" s="37"/>
      <c r="F53" s="37"/>
      <c r="G53" s="37"/>
      <c r="H53" s="37"/>
      <c r="I53" s="37"/>
      <c r="J53" s="37"/>
      <c r="K53" s="38"/>
      <c r="L53" s="37"/>
      <c r="M53" s="37"/>
      <c r="N53" s="37"/>
      <c r="O53" s="37"/>
      <c r="P53" s="37"/>
      <c r="Q53" s="37"/>
      <c r="R53" s="37"/>
      <c r="S53" s="37"/>
      <c r="T53" s="8"/>
      <c r="U53" s="8" t="str">
        <f>Translation!F20</f>
        <v>Stahl</v>
      </c>
      <c r="V53" s="40"/>
      <c r="W53" s="40"/>
      <c r="X53" s="8" t="str">
        <f>Translation!F21</f>
        <v>Beton, Ziegel, poriger Beton</v>
      </c>
      <c r="Y53" s="40"/>
      <c r="Z53" s="40"/>
      <c r="AA53" s="13"/>
    </row>
    <row r="54" spans="1:27" ht="15" customHeight="1" x14ac:dyDescent="0.25">
      <c r="A54" s="4"/>
      <c r="B54" s="8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8"/>
      <c r="V54" s="8"/>
      <c r="W54" s="8"/>
      <c r="X54" s="8"/>
      <c r="Y54" s="8"/>
      <c r="Z54" s="8"/>
      <c r="AA54" s="13"/>
    </row>
    <row r="55" spans="1:27" ht="15" customHeight="1" x14ac:dyDescent="0.25">
      <c r="A55" s="4"/>
      <c r="B55" s="8"/>
      <c r="C55" s="37"/>
      <c r="D55" s="37"/>
      <c r="E55" s="37"/>
      <c r="F55" s="37"/>
      <c r="G55" s="37"/>
      <c r="H55" s="37"/>
      <c r="I55" s="37"/>
      <c r="J55" s="37"/>
      <c r="K55" s="38"/>
      <c r="L55" s="37"/>
      <c r="M55" s="37"/>
      <c r="N55" s="37"/>
      <c r="O55" s="37"/>
      <c r="P55" s="37"/>
      <c r="Q55" s="37"/>
      <c r="R55" s="37"/>
      <c r="S55" s="38"/>
      <c r="T55" s="8"/>
      <c r="V55" s="8"/>
      <c r="W55" s="8"/>
      <c r="X55" s="8"/>
      <c r="Y55" s="8"/>
      <c r="Z55" s="8"/>
      <c r="AA55" s="13"/>
    </row>
    <row r="56" spans="1:27" ht="15" customHeight="1" x14ac:dyDescent="0.25">
      <c r="A56" s="4"/>
      <c r="B56" s="8"/>
      <c r="C56" s="37"/>
      <c r="D56" s="37"/>
      <c r="E56" s="37"/>
      <c r="F56" s="37"/>
      <c r="G56" s="37"/>
      <c r="H56" s="37"/>
      <c r="I56" s="37"/>
      <c r="J56" s="37"/>
      <c r="K56" s="38"/>
      <c r="L56" s="37"/>
      <c r="M56" s="37"/>
      <c r="N56" s="37"/>
      <c r="O56" s="37"/>
      <c r="P56" s="37"/>
      <c r="Q56" s="37"/>
      <c r="R56" s="37"/>
      <c r="S56" s="38"/>
      <c r="T56" s="38"/>
      <c r="V56" s="8"/>
      <c r="W56" s="8"/>
      <c r="X56" s="8"/>
      <c r="Y56" s="8"/>
      <c r="Z56" s="8"/>
      <c r="AA56" s="13"/>
    </row>
    <row r="57" spans="1:27" ht="15" customHeight="1" thickBot="1" x14ac:dyDescent="0.3">
      <c r="A57" s="4"/>
      <c r="B57" s="8"/>
      <c r="C57" s="37"/>
      <c r="D57" s="37"/>
      <c r="E57" s="37"/>
      <c r="F57" s="37"/>
      <c r="G57" s="37"/>
      <c r="H57" s="37"/>
      <c r="I57" s="37"/>
      <c r="J57" s="37"/>
      <c r="K57" s="38"/>
      <c r="L57" s="37"/>
      <c r="M57" s="37"/>
      <c r="N57" s="37"/>
      <c r="O57" s="37"/>
      <c r="P57" s="37"/>
      <c r="Q57" s="37"/>
      <c r="R57" s="37"/>
      <c r="S57" s="38"/>
      <c r="T57" s="38"/>
      <c r="U57" s="8"/>
      <c r="V57" s="8"/>
      <c r="W57" s="8"/>
      <c r="X57" s="8"/>
      <c r="Y57" s="8"/>
      <c r="Z57" s="8"/>
      <c r="AA57" s="13"/>
    </row>
    <row r="58" spans="1:27" ht="15" customHeight="1" x14ac:dyDescent="0.25">
      <c r="A58" s="4"/>
      <c r="B58" s="8"/>
      <c r="C58" s="37"/>
      <c r="D58" s="37"/>
      <c r="E58" s="37"/>
      <c r="F58" s="37"/>
      <c r="G58" s="37"/>
      <c r="H58" s="37"/>
      <c r="I58" s="37"/>
      <c r="J58" s="37"/>
      <c r="K58" s="38"/>
      <c r="L58" s="37"/>
      <c r="M58" s="37"/>
      <c r="N58" s="37"/>
      <c r="O58" s="37"/>
      <c r="P58" s="37"/>
      <c r="Q58" s="37"/>
      <c r="R58" s="37"/>
      <c r="S58" s="38"/>
      <c r="T58" s="38"/>
      <c r="U58" s="5"/>
      <c r="V58" s="41"/>
      <c r="W58" s="57"/>
      <c r="X58" s="58"/>
      <c r="Y58" s="58"/>
      <c r="Z58" s="59"/>
      <c r="AA58" s="13"/>
    </row>
    <row r="59" spans="1:27" ht="15" customHeight="1" x14ac:dyDescent="0.25">
      <c r="A59" s="4"/>
      <c r="B59" s="8"/>
      <c r="C59" s="37"/>
      <c r="D59" s="37"/>
      <c r="E59" s="37"/>
      <c r="F59" s="37"/>
      <c r="I59" s="37"/>
      <c r="J59" s="37"/>
      <c r="K59" s="38"/>
      <c r="L59" s="37"/>
      <c r="M59" s="37"/>
      <c r="N59" s="37"/>
      <c r="O59" s="37"/>
      <c r="P59" s="37"/>
      <c r="Q59" s="37"/>
      <c r="R59" s="37"/>
      <c r="S59" s="38"/>
      <c r="T59" s="38"/>
      <c r="U59" s="14"/>
      <c r="V59" s="13"/>
      <c r="W59" s="60" t="str">
        <f>Translation!F42</f>
        <v>2LD ohne thermische Trennung</v>
      </c>
      <c r="X59" s="61"/>
      <c r="Y59" s="61"/>
      <c r="Z59" s="62"/>
      <c r="AA59" s="13"/>
    </row>
    <row r="60" spans="1:27" ht="15" customHeight="1" x14ac:dyDescent="0.25">
      <c r="A60" s="4"/>
      <c r="B60" s="8"/>
      <c r="C60" s="37"/>
      <c r="D60" s="37"/>
      <c r="E60" s="37"/>
      <c r="F60" s="37"/>
      <c r="G60" s="37"/>
      <c r="H60" s="37"/>
      <c r="I60" s="37"/>
      <c r="J60" s="37"/>
      <c r="K60" s="38"/>
      <c r="L60" s="37"/>
      <c r="M60" s="37"/>
      <c r="N60" s="37"/>
      <c r="O60" s="37"/>
      <c r="P60" s="37"/>
      <c r="Q60" s="37"/>
      <c r="R60" s="37"/>
      <c r="S60" s="38"/>
      <c r="T60" s="38"/>
      <c r="U60" s="14"/>
      <c r="V60" s="13"/>
      <c r="W60" s="63"/>
      <c r="X60" s="64"/>
      <c r="Y60" s="64"/>
      <c r="Z60" s="65"/>
      <c r="AA60" s="13"/>
    </row>
    <row r="61" spans="1:27" ht="15" customHeight="1" x14ac:dyDescent="0.25">
      <c r="A61" s="4"/>
      <c r="B61" s="8"/>
      <c r="C61" s="8"/>
      <c r="D61" s="8"/>
      <c r="E61" s="8"/>
      <c r="F61" s="56" t="s">
        <v>12</v>
      </c>
      <c r="G61" s="56"/>
      <c r="H61" s="8"/>
      <c r="I61" s="8"/>
      <c r="J61" s="37"/>
      <c r="K61" s="38"/>
      <c r="L61" s="37"/>
      <c r="M61" s="37"/>
      <c r="N61" s="37"/>
      <c r="O61" s="37"/>
      <c r="P61" s="37"/>
      <c r="Q61" s="37"/>
      <c r="R61" s="37"/>
      <c r="S61" s="38"/>
      <c r="T61" s="38"/>
      <c r="U61" s="14"/>
      <c r="V61" s="13"/>
      <c r="W61" s="66"/>
      <c r="X61" s="67"/>
      <c r="Y61" s="67"/>
      <c r="Z61" s="68"/>
      <c r="AA61" s="13"/>
    </row>
    <row r="62" spans="1:27" ht="15" customHeight="1" x14ac:dyDescent="0.25">
      <c r="A62" s="4"/>
      <c r="B62" s="8"/>
      <c r="C62" s="8"/>
      <c r="D62" s="8"/>
      <c r="E62" s="8"/>
      <c r="F62" s="8"/>
      <c r="G62" s="8"/>
      <c r="H62" s="8"/>
      <c r="I62" s="8"/>
      <c r="J62" s="37"/>
      <c r="K62" s="38"/>
      <c r="L62" s="37"/>
      <c r="M62" s="37"/>
      <c r="N62" s="37"/>
      <c r="O62" s="37"/>
      <c r="P62" s="37"/>
      <c r="Q62" s="37"/>
      <c r="R62" s="37"/>
      <c r="S62" s="38"/>
      <c r="T62" s="8"/>
      <c r="U62" s="14"/>
      <c r="V62" s="13"/>
      <c r="W62" s="69" t="str">
        <f>Translation!F15</f>
        <v>Typ der Montage</v>
      </c>
      <c r="X62" s="70"/>
      <c r="Y62" s="42" t="str">
        <f>Translation!F16</f>
        <v>Version:</v>
      </c>
      <c r="Z62" s="43" t="str">
        <f>Translation!F17</f>
        <v>Format:</v>
      </c>
      <c r="AA62" s="13"/>
    </row>
    <row r="63" spans="1:27" ht="15" customHeight="1" thickBot="1" x14ac:dyDescent="0.3">
      <c r="A63" s="4"/>
      <c r="B63" s="44" t="str">
        <f>Translation!F32&amp;" "&amp;Translation!F33&amp;" "&amp;Translation!F34</f>
        <v>Die Oberfläche für die Montage muss gerade und fest sein Die Winkel in der Öffnung müssen rechtecking sein Der Boden muss gerage und waagerecht sein</v>
      </c>
      <c r="C63" s="8"/>
      <c r="D63" s="8"/>
      <c r="E63" s="8"/>
      <c r="F63" s="8"/>
      <c r="G63" s="8"/>
      <c r="H63" s="8"/>
      <c r="I63" s="8"/>
      <c r="J63" s="37"/>
      <c r="K63" s="38"/>
      <c r="L63" s="37"/>
      <c r="M63" s="37"/>
      <c r="N63" s="37"/>
      <c r="O63" s="37"/>
      <c r="P63" s="37"/>
      <c r="Q63" s="37"/>
      <c r="R63" s="37"/>
      <c r="S63" s="37"/>
      <c r="T63" s="8"/>
      <c r="U63" s="31"/>
      <c r="V63" s="45"/>
      <c r="W63" s="53" t="str">
        <f>Translation!F19</f>
        <v>Hinter die Öffnung</v>
      </c>
      <c r="X63" s="54"/>
      <c r="Y63" s="46">
        <v>2104</v>
      </c>
      <c r="Z63" s="47" t="s">
        <v>13</v>
      </c>
      <c r="AA63" s="13"/>
    </row>
    <row r="64" spans="1:27" ht="15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50"/>
    </row>
    <row r="65" spans="21:26" ht="15" customHeight="1" x14ac:dyDescent="0.25">
      <c r="U65" s="8"/>
      <c r="V65" s="8"/>
      <c r="W65" s="8"/>
      <c r="X65" s="8"/>
      <c r="Y65" s="8"/>
      <c r="Z65" s="8"/>
    </row>
    <row r="66" spans="21:26" ht="15" customHeight="1" x14ac:dyDescent="0.25"/>
    <row r="67" spans="21:26" ht="15" customHeight="1" x14ac:dyDescent="0.25"/>
    <row r="68" spans="21:26" ht="15" customHeight="1" x14ac:dyDescent="0.25"/>
    <row r="69" spans="21:26" ht="15" customHeight="1" x14ac:dyDescent="0.25"/>
    <row r="70" spans="21:26" ht="15" customHeight="1" x14ac:dyDescent="0.25"/>
    <row r="71" spans="21:26" ht="15" customHeight="1" x14ac:dyDescent="0.25"/>
    <row r="72" spans="21:26" ht="15" customHeight="1" x14ac:dyDescent="0.25"/>
  </sheetData>
  <sheetProtection password="996F" sheet="1" objects="1" scenarios="1" selectLockedCells="1"/>
  <mergeCells count="27">
    <mergeCell ref="M2:N2"/>
    <mergeCell ref="M3:N3"/>
    <mergeCell ref="E4:E5"/>
    <mergeCell ref="M4:N4"/>
    <mergeCell ref="M5:N5"/>
    <mergeCell ref="M14:N14"/>
    <mergeCell ref="O14:P14"/>
    <mergeCell ref="U5:AA6"/>
    <mergeCell ref="M7:N7"/>
    <mergeCell ref="O7:P7"/>
    <mergeCell ref="M8:N8"/>
    <mergeCell ref="O8:P8"/>
    <mergeCell ref="M9:N9"/>
    <mergeCell ref="O9:P9"/>
    <mergeCell ref="T5:T6"/>
    <mergeCell ref="M11:N11"/>
    <mergeCell ref="M12:N12"/>
    <mergeCell ref="O12:P12"/>
    <mergeCell ref="M13:N13"/>
    <mergeCell ref="O13:P13"/>
    <mergeCell ref="W63:X63"/>
    <mergeCell ref="A27:A36"/>
    <mergeCell ref="M48:N48"/>
    <mergeCell ref="W58:Z58"/>
    <mergeCell ref="W59:Z61"/>
    <mergeCell ref="F61:G61"/>
    <mergeCell ref="W62:X62"/>
  </mergeCells>
  <conditionalFormatting sqref="M8:M9">
    <cfRule type="expression" dxfId="4" priority="1">
      <formula>$M$4="OUT"</formula>
    </cfRule>
  </conditionalFormatting>
  <conditionalFormatting sqref="M11:N11">
    <cfRule type="expression" dxfId="3" priority="5">
      <formula>$M$5=$AD$4</formula>
    </cfRule>
  </conditionalFormatting>
  <conditionalFormatting sqref="O8:O9">
    <cfRule type="expression" dxfId="2" priority="2">
      <formula>$M$4="IN"</formula>
    </cfRule>
  </conditionalFormatting>
  <conditionalFormatting sqref="O13">
    <cfRule type="expression" dxfId="1" priority="4">
      <formula>$M$4="OUT"</formula>
    </cfRule>
  </conditionalFormatting>
  <conditionalFormatting sqref="O14 N15 N22:S22 N23:P23 R23:S23 N24:R24">
    <cfRule type="expression" dxfId="0" priority="3">
      <formula>$M$4="IN"</formula>
    </cfRule>
  </conditionalFormatting>
  <dataValidations count="4">
    <dataValidation type="whole" allowBlank="1" showInputMessage="1" showErrorMessage="1" error="IN: _x000a_Min: 1000 mm_x000a_Max: 2950 mm_x000a__x000a_OUT: _x000a_Min: 1000 mm_x000a_Max: 2970 mm " sqref="M3:N3" xr:uid="{00000000-0002-0000-0000-000000000000}">
      <formula1>1000</formula1>
      <formula2>2970</formula2>
    </dataValidation>
    <dataValidation type="whole" allowBlank="1" showInputMessage="1" showErrorMessage="1" error="IN: _x000a_Min: 1501 mm_x000a_Max: 2900 mm_x000a__x000a_OUT: _x000a_Min: 1501 mm_x000a_Max: 2950 mm " sqref="M2:N2" xr:uid="{00000000-0002-0000-0000-000001000000}">
      <formula1>1501</formula1>
      <formula2>2950</formula2>
    </dataValidation>
    <dataValidation type="list" allowBlank="1" showInputMessage="1" showErrorMessage="1" sqref="M5" xr:uid="{00000000-0002-0000-0000-000002000000}">
      <formula1>$AD$2:$AD$4</formula1>
    </dataValidation>
    <dataValidation type="list" allowBlank="1" showInputMessage="1" showErrorMessage="1" sqref="M4:N4" xr:uid="{00000000-0002-0000-0000-000003000000}">
      <formula1>$AC$2:$AC$4</formula1>
    </dataValidation>
  </dataValidations>
  <printOptions horizontalCentered="1" verticalCentered="1"/>
  <pageMargins left="0" right="0" top="0" bottom="0" header="0" footer="0"/>
  <pageSetup paperSize="9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Translation!$G$1:$O$1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7"/>
  <dimension ref="A1:R47"/>
  <sheetViews>
    <sheetView zoomScale="85" zoomScaleNormal="85" workbookViewId="0">
      <pane ySplit="2" topLeftCell="A3" activePane="bottomLeft" state="frozen"/>
      <selection activeCell="U30" sqref="U30"/>
      <selection pane="bottomLeft" activeCell="G2" sqref="G2"/>
    </sheetView>
  </sheetViews>
  <sheetFormatPr baseColWidth="10" defaultColWidth="9.140625" defaultRowHeight="15" x14ac:dyDescent="0.25"/>
  <cols>
    <col min="1" max="1" width="17" customWidth="1"/>
    <col min="2" max="2" width="18" customWidth="1"/>
    <col min="3" max="3" width="18.28515625" customWidth="1"/>
    <col min="4" max="4" width="13.140625" customWidth="1"/>
    <col min="5" max="5" width="17.5703125" bestFit="1" customWidth="1"/>
    <col min="6" max="6" width="47.7109375" customWidth="1"/>
    <col min="7" max="7" width="47.28515625" bestFit="1" customWidth="1"/>
    <col min="8" max="8" width="49.140625" bestFit="1" customWidth="1"/>
    <col min="9" max="9" width="60.42578125" bestFit="1" customWidth="1"/>
    <col min="10" max="10" width="54.28515625" customWidth="1"/>
    <col min="11" max="11" width="63.42578125" bestFit="1" customWidth="1"/>
    <col min="12" max="12" width="53" customWidth="1"/>
    <col min="13" max="13" width="57.5703125" customWidth="1"/>
    <col min="14" max="14" width="62" bestFit="1" customWidth="1"/>
    <col min="15" max="15" width="52" bestFit="1" customWidth="1"/>
    <col min="16" max="16" width="43.140625" customWidth="1"/>
  </cols>
  <sheetData>
    <row r="1" spans="1:16" x14ac:dyDescent="0.25">
      <c r="A1" s="51"/>
      <c r="B1" s="51"/>
      <c r="C1" s="51"/>
      <c r="D1" s="51"/>
      <c r="E1" s="51"/>
      <c r="F1" s="51" t="s">
        <v>14</v>
      </c>
      <c r="G1" t="s">
        <v>15</v>
      </c>
      <c r="H1" t="s">
        <v>3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</row>
    <row r="2" spans="1:16" x14ac:dyDescent="0.25">
      <c r="A2" s="51"/>
      <c r="B2" s="51"/>
      <c r="C2" s="51"/>
      <c r="D2" s="51"/>
      <c r="E2" s="51"/>
      <c r="F2" s="51">
        <f>HLOOKUP(LD45BTO!E4,Translation!G1:P2,2,FALSE)</f>
        <v>3</v>
      </c>
      <c r="G2">
        <v>1</v>
      </c>
      <c r="H2">
        <f>G2+1</f>
        <v>2</v>
      </c>
      <c r="I2">
        <f t="shared" ref="I2:P2" si="0">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</row>
    <row r="3" spans="1:16" x14ac:dyDescent="0.25">
      <c r="A3" s="51"/>
      <c r="B3" s="51"/>
      <c r="C3" s="51"/>
      <c r="D3" s="51"/>
      <c r="E3" s="51"/>
      <c r="F3" s="51" t="str">
        <f>VLOOKUP($G3,$G$2:$P$47,F$2,FALSE)</f>
        <v>Lichte Breite (A)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  <c r="O3" t="s">
        <v>32</v>
      </c>
    </row>
    <row r="4" spans="1:16" x14ac:dyDescent="0.25">
      <c r="A4" s="51"/>
      <c r="B4" s="51"/>
      <c r="C4" s="51"/>
      <c r="D4" s="51"/>
      <c r="E4" s="51"/>
      <c r="F4" s="51" t="str">
        <f t="shared" ref="F4:F18" si="1">VLOOKUP($G4,$G$2:$P$47,F$2,FALSE)</f>
        <v>Lichte Höhe (B)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L4" t="s">
        <v>38</v>
      </c>
      <c r="M4" t="s">
        <v>39</v>
      </c>
      <c r="N4" t="s">
        <v>40</v>
      </c>
      <c r="O4" t="s">
        <v>41</v>
      </c>
    </row>
    <row r="5" spans="1:16" x14ac:dyDescent="0.25">
      <c r="A5" s="51"/>
      <c r="B5" s="51"/>
      <c r="C5" s="51"/>
      <c r="D5" s="51"/>
      <c r="E5" s="51"/>
      <c r="F5" s="51" t="str">
        <f t="shared" si="1"/>
        <v>empfohlene Rahmenbreite (W)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</row>
    <row r="6" spans="1:16" x14ac:dyDescent="0.25">
      <c r="A6" s="51"/>
      <c r="B6" s="51"/>
      <c r="C6" s="51"/>
      <c r="D6" s="51"/>
      <c r="E6" s="51"/>
      <c r="F6" s="51" t="str">
        <f t="shared" si="1"/>
        <v>empfohlene Rahmenhöhe (H)</v>
      </c>
      <c r="G6" t="s">
        <v>51</v>
      </c>
      <c r="H6" t="s">
        <v>52</v>
      </c>
      <c r="I6" t="s">
        <v>53</v>
      </c>
      <c r="J6" t="s">
        <v>54</v>
      </c>
      <c r="K6" t="s">
        <v>55</v>
      </c>
      <c r="L6" t="s">
        <v>56</v>
      </c>
      <c r="M6" t="s">
        <v>57</v>
      </c>
      <c r="N6" t="s">
        <v>58</v>
      </c>
      <c r="O6" t="s">
        <v>59</v>
      </c>
    </row>
    <row r="7" spans="1:16" x14ac:dyDescent="0.25">
      <c r="A7" s="51"/>
      <c r="B7" s="51"/>
      <c r="C7" s="51"/>
      <c r="D7" s="51"/>
      <c r="E7" s="51"/>
      <c r="F7" s="51" t="str">
        <f t="shared" si="1"/>
        <v>Bespiel der Befestigung</v>
      </c>
      <c r="G7" t="s">
        <v>60</v>
      </c>
      <c r="H7" t="s">
        <v>61</v>
      </c>
      <c r="I7" t="s">
        <v>62</v>
      </c>
      <c r="J7" t="s">
        <v>63</v>
      </c>
      <c r="K7" t="s">
        <v>64</v>
      </c>
      <c r="L7" t="s">
        <v>65</v>
      </c>
      <c r="M7" t="s">
        <v>66</v>
      </c>
      <c r="N7" t="s">
        <v>67</v>
      </c>
      <c r="O7" t="s">
        <v>68</v>
      </c>
    </row>
    <row r="8" spans="1:16" x14ac:dyDescent="0.25">
      <c r="A8" s="51"/>
      <c r="B8" s="51"/>
      <c r="C8" s="51"/>
      <c r="D8" s="51"/>
      <c r="E8" s="51"/>
      <c r="F8" s="51" t="str">
        <f t="shared" si="1"/>
        <v>Montage durch den Rahmen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75</v>
      </c>
      <c r="N8" t="s">
        <v>76</v>
      </c>
      <c r="O8" t="s">
        <v>77</v>
      </c>
    </row>
    <row r="9" spans="1:16" x14ac:dyDescent="0.25">
      <c r="A9" s="51"/>
      <c r="B9" s="51"/>
      <c r="C9" s="51"/>
      <c r="D9" s="51"/>
      <c r="E9" s="51"/>
      <c r="F9" s="51" t="str">
        <f t="shared" si="1"/>
        <v>Montage mit den Befestigungsplatten</v>
      </c>
      <c r="G9" t="s">
        <v>78</v>
      </c>
      <c r="H9" t="s">
        <v>79</v>
      </c>
      <c r="I9" t="s">
        <v>80</v>
      </c>
      <c r="J9" t="s">
        <v>81</v>
      </c>
      <c r="K9" t="s">
        <v>82</v>
      </c>
      <c r="L9" t="s">
        <v>83</v>
      </c>
      <c r="M9" t="s">
        <v>84</v>
      </c>
      <c r="N9" t="s">
        <v>85</v>
      </c>
      <c r="O9" t="s">
        <v>86</v>
      </c>
    </row>
    <row r="10" spans="1:16" x14ac:dyDescent="0.25">
      <c r="A10" s="51"/>
      <c r="B10" s="51"/>
      <c r="C10" s="51"/>
      <c r="D10" s="51"/>
      <c r="E10" s="51"/>
      <c r="F10" s="51" t="str">
        <f t="shared" si="1"/>
        <v>BENÖTIGTER FREIRAUM</v>
      </c>
      <c r="G10" t="s">
        <v>87</v>
      </c>
      <c r="H10" t="s">
        <v>88</v>
      </c>
      <c r="I10" t="s">
        <v>89</v>
      </c>
      <c r="J10" t="s">
        <v>90</v>
      </c>
      <c r="K10" t="s">
        <v>91</v>
      </c>
      <c r="L10" t="s">
        <v>92</v>
      </c>
      <c r="M10" t="s">
        <v>93</v>
      </c>
      <c r="N10" t="s">
        <v>94</v>
      </c>
      <c r="O10" t="s">
        <v>95</v>
      </c>
    </row>
    <row r="11" spans="1:16" x14ac:dyDescent="0.25">
      <c r="A11" s="51"/>
      <c r="B11" s="51"/>
      <c r="C11" s="51"/>
      <c r="D11" s="51"/>
      <c r="E11" s="51"/>
      <c r="F11" s="51" t="str">
        <f t="shared" si="1"/>
        <v>Dämmung</v>
      </c>
      <c r="G11" t="s">
        <v>96</v>
      </c>
      <c r="H11" t="s">
        <v>97</v>
      </c>
      <c r="I11" t="s">
        <v>98</v>
      </c>
      <c r="J11" t="s">
        <v>99</v>
      </c>
      <c r="K11" t="s">
        <v>100</v>
      </c>
      <c r="L11" t="s">
        <v>101</v>
      </c>
      <c r="M11" t="s">
        <v>102</v>
      </c>
      <c r="N11" t="s">
        <v>103</v>
      </c>
      <c r="O11" t="s">
        <v>104</v>
      </c>
    </row>
    <row r="12" spans="1:16" x14ac:dyDescent="0.25">
      <c r="A12" s="51"/>
      <c r="B12" s="51"/>
      <c r="C12" s="51"/>
      <c r="D12" s="51"/>
      <c r="E12" s="51"/>
      <c r="F12" s="51" t="str">
        <f t="shared" si="1"/>
        <v>Mauer/Stahlkonstruktion des Gebäudes</v>
      </c>
      <c r="G12" t="s">
        <v>105</v>
      </c>
      <c r="H12" t="s">
        <v>106</v>
      </c>
      <c r="I12" t="s">
        <v>107</v>
      </c>
      <c r="J12" t="s">
        <v>108</v>
      </c>
      <c r="K12" t="s">
        <v>109</v>
      </c>
      <c r="L12" t="s">
        <v>110</v>
      </c>
      <c r="M12" t="s">
        <v>111</v>
      </c>
      <c r="N12" t="s">
        <v>112</v>
      </c>
      <c r="O12" t="s">
        <v>113</v>
      </c>
    </row>
    <row r="13" spans="1:16" x14ac:dyDescent="0.25">
      <c r="A13" s="51"/>
      <c r="B13" s="51"/>
      <c r="C13" s="51"/>
      <c r="D13" s="51"/>
      <c r="E13" s="51"/>
      <c r="F13" s="51" t="str">
        <f t="shared" si="1"/>
        <v>* bei der Montage von Mandoor NG durch den Rahmen. Bei der Montage mit den Befestigungsplatten muss die Bauöffnung eine Mindestiefe von 100mm haben.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119</v>
      </c>
      <c r="M13" t="s">
        <v>120</v>
      </c>
      <c r="N13" t="s">
        <v>121</v>
      </c>
      <c r="O13" t="s">
        <v>122</v>
      </c>
    </row>
    <row r="14" spans="1:16" x14ac:dyDescent="0.25">
      <c r="A14" s="51"/>
      <c r="B14" s="51"/>
      <c r="C14" s="51"/>
      <c r="D14" s="51"/>
      <c r="E14" s="51"/>
      <c r="F14" s="51" t="str">
        <f t="shared" si="1"/>
        <v>Mandoor NG mit thermischer Trennung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128</v>
      </c>
      <c r="M14" t="s">
        <v>129</v>
      </c>
      <c r="N14" t="s">
        <v>130</v>
      </c>
      <c r="O14" t="s">
        <v>131</v>
      </c>
    </row>
    <row r="15" spans="1:16" x14ac:dyDescent="0.25">
      <c r="A15" s="51"/>
      <c r="B15" s="51"/>
      <c r="C15" s="51"/>
      <c r="D15" s="51"/>
      <c r="E15" s="51"/>
      <c r="F15" s="51" t="str">
        <f t="shared" si="1"/>
        <v>Typ der Montage</v>
      </c>
      <c r="G15" t="s">
        <v>132</v>
      </c>
      <c r="H15" t="s">
        <v>133</v>
      </c>
      <c r="I15" t="s">
        <v>134</v>
      </c>
      <c r="J15" t="s">
        <v>135</v>
      </c>
      <c r="K15" t="s">
        <v>136</v>
      </c>
      <c r="L15" t="s">
        <v>137</v>
      </c>
      <c r="M15" t="s">
        <v>138</v>
      </c>
      <c r="N15" t="s">
        <v>139</v>
      </c>
      <c r="O15" t="s">
        <v>140</v>
      </c>
    </row>
    <row r="16" spans="1:16" x14ac:dyDescent="0.25">
      <c r="A16" s="51"/>
      <c r="B16" s="51"/>
      <c r="C16" s="51"/>
      <c r="D16" s="51"/>
      <c r="E16" s="51"/>
      <c r="F16" s="51" t="str">
        <f t="shared" si="1"/>
        <v>Version:</v>
      </c>
      <c r="G16" t="s">
        <v>141</v>
      </c>
      <c r="H16" t="s">
        <v>142</v>
      </c>
      <c r="I16" t="s">
        <v>142</v>
      </c>
      <c r="J16" t="s">
        <v>143</v>
      </c>
      <c r="K16" t="s">
        <v>142</v>
      </c>
      <c r="L16" t="s">
        <v>144</v>
      </c>
      <c r="M16" t="s">
        <v>145</v>
      </c>
      <c r="N16" t="s">
        <v>146</v>
      </c>
      <c r="O16" t="s">
        <v>147</v>
      </c>
    </row>
    <row r="17" spans="1:18" x14ac:dyDescent="0.25">
      <c r="A17" s="51"/>
      <c r="B17" s="51"/>
      <c r="C17" s="51"/>
      <c r="D17" s="51"/>
      <c r="E17" s="51"/>
      <c r="F17" s="51" t="str">
        <f t="shared" si="1"/>
        <v>Format:</v>
      </c>
      <c r="G17" t="s">
        <v>148</v>
      </c>
      <c r="H17" t="s">
        <v>149</v>
      </c>
      <c r="I17" t="s">
        <v>150</v>
      </c>
      <c r="J17" t="s">
        <v>150</v>
      </c>
      <c r="K17" t="s">
        <v>150</v>
      </c>
      <c r="L17" t="s">
        <v>151</v>
      </c>
      <c r="M17" t="s">
        <v>151</v>
      </c>
      <c r="N17" t="s">
        <v>152</v>
      </c>
      <c r="O17" t="s">
        <v>153</v>
      </c>
    </row>
    <row r="18" spans="1:18" x14ac:dyDescent="0.25">
      <c r="A18" s="51"/>
      <c r="B18" s="51"/>
      <c r="C18" s="51"/>
      <c r="D18" s="51"/>
      <c r="E18" s="51"/>
      <c r="F18" s="51" t="str">
        <f t="shared" si="1"/>
        <v>In die Öffnung</v>
      </c>
      <c r="G18" t="s">
        <v>154</v>
      </c>
      <c r="H18" t="s">
        <v>155</v>
      </c>
      <c r="I18" t="s">
        <v>156</v>
      </c>
      <c r="J18" t="s">
        <v>157</v>
      </c>
      <c r="K18" t="s">
        <v>158</v>
      </c>
      <c r="L18" t="s">
        <v>159</v>
      </c>
      <c r="M18" t="s">
        <v>160</v>
      </c>
      <c r="N18" t="s">
        <v>161</v>
      </c>
      <c r="O18" t="s">
        <v>162</v>
      </c>
    </row>
    <row r="19" spans="1:18" x14ac:dyDescent="0.25">
      <c r="A19" s="51"/>
      <c r="B19" s="51"/>
      <c r="C19" s="51"/>
      <c r="D19" s="51"/>
      <c r="E19" s="51"/>
      <c r="F19" s="51" t="str">
        <f t="shared" ref="F19:F34" si="2">VLOOKUP($G19,$G$2:$P$47,F$2,FALSE)</f>
        <v>Hinter die Öffnung</v>
      </c>
      <c r="G19" t="s">
        <v>163</v>
      </c>
      <c r="H19" t="s">
        <v>164</v>
      </c>
      <c r="I19" t="s">
        <v>165</v>
      </c>
      <c r="J19" t="s">
        <v>166</v>
      </c>
      <c r="K19" t="s">
        <v>167</v>
      </c>
      <c r="L19" t="s">
        <v>168</v>
      </c>
      <c r="M19" t="s">
        <v>169</v>
      </c>
      <c r="N19" t="s">
        <v>170</v>
      </c>
      <c r="O19" t="s">
        <v>171</v>
      </c>
    </row>
    <row r="20" spans="1:18" x14ac:dyDescent="0.25">
      <c r="A20" s="51"/>
      <c r="B20" s="51"/>
      <c r="C20" s="51"/>
      <c r="D20" s="51"/>
      <c r="E20" s="51"/>
      <c r="F20" s="51" t="str">
        <f t="shared" si="2"/>
        <v>Stahl</v>
      </c>
      <c r="G20" t="s">
        <v>172</v>
      </c>
      <c r="H20" t="s">
        <v>173</v>
      </c>
      <c r="I20" t="s">
        <v>174</v>
      </c>
      <c r="J20" t="s">
        <v>175</v>
      </c>
      <c r="K20" t="s">
        <v>176</v>
      </c>
      <c r="L20" t="s">
        <v>177</v>
      </c>
      <c r="M20" t="s">
        <v>178</v>
      </c>
      <c r="N20" t="s">
        <v>179</v>
      </c>
      <c r="O20" t="s">
        <v>180</v>
      </c>
    </row>
    <row r="21" spans="1:18" x14ac:dyDescent="0.25">
      <c r="A21" s="51"/>
      <c r="B21" s="51"/>
      <c r="C21" s="51"/>
      <c r="D21" s="51"/>
      <c r="E21" s="51"/>
      <c r="F21" s="51" t="str">
        <f t="shared" si="2"/>
        <v>Beton, Ziegel, poriger Beton</v>
      </c>
      <c r="G21" t="s">
        <v>181</v>
      </c>
      <c r="H21" t="s">
        <v>182</v>
      </c>
      <c r="I21" t="s">
        <v>183</v>
      </c>
      <c r="J21" t="s">
        <v>184</v>
      </c>
      <c r="K21" t="s">
        <v>185</v>
      </c>
      <c r="L21" t="s">
        <v>186</v>
      </c>
      <c r="M21" t="s">
        <v>187</v>
      </c>
      <c r="N21" t="s">
        <v>188</v>
      </c>
      <c r="O21" t="s">
        <v>189</v>
      </c>
    </row>
    <row r="22" spans="1:18" x14ac:dyDescent="0.25">
      <c r="A22" s="51"/>
      <c r="B22" s="51"/>
      <c r="C22" s="51"/>
      <c r="D22" s="51"/>
      <c r="E22" s="51"/>
      <c r="F22" s="51" t="str">
        <f t="shared" si="2"/>
        <v>** emfohlener Maß der Versetzung des Rahmensprofils hinter die Öffnungskannte</v>
      </c>
      <c r="G22" t="s">
        <v>190</v>
      </c>
      <c r="H22" t="s">
        <v>191</v>
      </c>
      <c r="I22" t="s">
        <v>192</v>
      </c>
      <c r="J22" t="s">
        <v>193</v>
      </c>
      <c r="K22" t="s">
        <v>194</v>
      </c>
      <c r="L22" t="s">
        <v>195</v>
      </c>
      <c r="M22" t="s">
        <v>196</v>
      </c>
      <c r="N22" t="s">
        <v>197</v>
      </c>
      <c r="O22" t="s">
        <v>198</v>
      </c>
    </row>
    <row r="23" spans="1:18" x14ac:dyDescent="0.25">
      <c r="A23" s="51"/>
      <c r="B23" s="51"/>
      <c r="C23" s="51"/>
      <c r="D23" s="51"/>
      <c r="E23" s="51"/>
      <c r="F23" s="51" t="str">
        <f t="shared" si="2"/>
        <v>Mandoor NG ohne thermische Trennung</v>
      </c>
      <c r="G23" t="s">
        <v>199</v>
      </c>
      <c r="H23" t="s">
        <v>200</v>
      </c>
      <c r="I23" t="s">
        <v>201</v>
      </c>
      <c r="J23" t="s">
        <v>202</v>
      </c>
      <c r="K23" t="s">
        <v>203</v>
      </c>
      <c r="L23" t="s">
        <v>128</v>
      </c>
      <c r="M23" t="s">
        <v>204</v>
      </c>
      <c r="N23" t="s">
        <v>205</v>
      </c>
      <c r="O23" t="s">
        <v>206</v>
      </c>
    </row>
    <row r="24" spans="1:18" x14ac:dyDescent="0.25">
      <c r="A24" s="51"/>
      <c r="B24" s="51"/>
      <c r="C24" s="51"/>
      <c r="D24" s="51"/>
      <c r="E24" s="51"/>
      <c r="F24" s="51" t="str">
        <f t="shared" si="2"/>
        <v>Montage hinter die Öffnung, Öffnungsrichtung nach außen</v>
      </c>
      <c r="G24" t="s">
        <v>207</v>
      </c>
      <c r="H24" t="s">
        <v>208</v>
      </c>
      <c r="I24" t="s">
        <v>209</v>
      </c>
      <c r="J24" t="s">
        <v>210</v>
      </c>
      <c r="K24" t="s">
        <v>211</v>
      </c>
      <c r="L24" t="s">
        <v>212</v>
      </c>
      <c r="M24" t="s">
        <v>213</v>
      </c>
      <c r="N24" t="s">
        <v>214</v>
      </c>
      <c r="O24" t="s">
        <v>215</v>
      </c>
    </row>
    <row r="25" spans="1:18" x14ac:dyDescent="0.25">
      <c r="A25" s="51"/>
      <c r="B25" s="51"/>
      <c r="C25" s="51"/>
      <c r="D25" s="51"/>
      <c r="E25" s="51"/>
      <c r="F25" s="51" t="str">
        <f t="shared" si="2"/>
        <v>Öffnungsrichtung nach außen</v>
      </c>
      <c r="G25" t="s">
        <v>216</v>
      </c>
      <c r="H25" t="s">
        <v>217</v>
      </c>
      <c r="I25" t="s">
        <v>218</v>
      </c>
      <c r="J25" t="s">
        <v>219</v>
      </c>
      <c r="K25" t="s">
        <v>220</v>
      </c>
      <c r="L25" t="s">
        <v>221</v>
      </c>
      <c r="M25" t="s">
        <v>222</v>
      </c>
      <c r="N25" t="s">
        <v>223</v>
      </c>
      <c r="O25" t="s">
        <v>224</v>
      </c>
      <c r="P25" t="s">
        <v>225</v>
      </c>
    </row>
    <row r="26" spans="1:18" x14ac:dyDescent="0.25">
      <c r="A26" s="51"/>
      <c r="B26" s="51"/>
      <c r="C26" s="51"/>
      <c r="D26" s="51"/>
      <c r="E26" s="51"/>
      <c r="F26" s="51" t="str">
        <f t="shared" si="2"/>
        <v>nach außen</v>
      </c>
      <c r="G26" t="s">
        <v>226</v>
      </c>
      <c r="H26" t="s">
        <v>227</v>
      </c>
      <c r="I26" t="s">
        <v>228</v>
      </c>
      <c r="J26" t="s">
        <v>229</v>
      </c>
      <c r="K26" t="s">
        <v>230</v>
      </c>
      <c r="L26" t="s">
        <v>231</v>
      </c>
      <c r="M26" t="s">
        <v>232</v>
      </c>
      <c r="N26" t="s">
        <v>233</v>
      </c>
      <c r="O26" t="s">
        <v>234</v>
      </c>
      <c r="P26" t="s">
        <v>235</v>
      </c>
    </row>
    <row r="27" spans="1:18" x14ac:dyDescent="0.25">
      <c r="A27" s="51"/>
      <c r="B27" s="51"/>
      <c r="C27" s="51"/>
      <c r="D27" s="51"/>
      <c r="E27" s="51"/>
      <c r="F27" s="51" t="str">
        <f t="shared" si="2"/>
        <v>Montage hinter die Öffnung, Öffnungsrichtung nach innen</v>
      </c>
      <c r="G27" t="s">
        <v>236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t="s">
        <v>243</v>
      </c>
      <c r="O27" t="s">
        <v>244</v>
      </c>
    </row>
    <row r="28" spans="1:18" x14ac:dyDescent="0.25">
      <c r="A28" s="51"/>
      <c r="B28" s="51"/>
      <c r="C28" s="51"/>
      <c r="D28" s="51"/>
      <c r="E28" s="51"/>
      <c r="F28" s="51" t="str">
        <f t="shared" si="2"/>
        <v>Öffnungsrichtung nach innen</v>
      </c>
      <c r="G28" t="s">
        <v>245</v>
      </c>
      <c r="H28" t="s">
        <v>246</v>
      </c>
      <c r="I28" t="s">
        <v>247</v>
      </c>
      <c r="J28" t="s">
        <v>248</v>
      </c>
      <c r="K28" t="s">
        <v>249</v>
      </c>
      <c r="L28" t="s">
        <v>250</v>
      </c>
      <c r="M28" t="s">
        <v>251</v>
      </c>
      <c r="N28" t="s">
        <v>252</v>
      </c>
      <c r="O28" t="s">
        <v>253</v>
      </c>
      <c r="P28" t="s">
        <v>254</v>
      </c>
    </row>
    <row r="29" spans="1:18" x14ac:dyDescent="0.25">
      <c r="A29" s="51"/>
      <c r="B29" s="51"/>
      <c r="C29" s="51"/>
      <c r="D29" s="51"/>
      <c r="E29" s="51"/>
      <c r="F29" s="51" t="str">
        <f t="shared" si="2"/>
        <v>nach innen</v>
      </c>
      <c r="G29" t="s">
        <v>255</v>
      </c>
      <c r="H29" t="s">
        <v>256</v>
      </c>
      <c r="I29" t="s">
        <v>257</v>
      </c>
      <c r="J29" t="s">
        <v>258</v>
      </c>
      <c r="K29" t="s">
        <v>259</v>
      </c>
      <c r="L29" t="s">
        <v>231</v>
      </c>
      <c r="M29" t="s">
        <v>260</v>
      </c>
      <c r="N29" t="s">
        <v>261</v>
      </c>
      <c r="O29" t="s">
        <v>262</v>
      </c>
      <c r="P29" t="s">
        <v>263</v>
      </c>
    </row>
    <row r="30" spans="1:18" x14ac:dyDescent="0.25">
      <c r="A30" s="51"/>
      <c r="B30" s="51"/>
      <c r="C30" s="51"/>
      <c r="D30" s="51"/>
      <c r="E30" s="51"/>
      <c r="F30" s="51" t="str">
        <f t="shared" si="2"/>
        <v>empfohlene Rahmenbreite - Bestellmaß</v>
      </c>
      <c r="G30" t="s">
        <v>264</v>
      </c>
      <c r="H30" t="s">
        <v>265</v>
      </c>
      <c r="I30" t="s">
        <v>266</v>
      </c>
      <c r="J30" t="s">
        <v>267</v>
      </c>
      <c r="K30" t="s">
        <v>268</v>
      </c>
      <c r="L30" t="s">
        <v>269</v>
      </c>
      <c r="M30" t="s">
        <v>270</v>
      </c>
      <c r="N30" t="s">
        <v>271</v>
      </c>
      <c r="O30" t="s">
        <v>272</v>
      </c>
      <c r="R30" s="52"/>
    </row>
    <row r="31" spans="1:18" x14ac:dyDescent="0.25">
      <c r="A31" s="51"/>
      <c r="B31" s="51"/>
      <c r="C31" s="51"/>
      <c r="D31" s="51"/>
      <c r="E31" s="51"/>
      <c r="F31" s="51" t="str">
        <f t="shared" si="2"/>
        <v>empfohlene Rahmenhöhe - Bestellmaß</v>
      </c>
      <c r="G31" t="s">
        <v>273</v>
      </c>
      <c r="H31" t="s">
        <v>274</v>
      </c>
      <c r="I31" t="s">
        <v>275</v>
      </c>
      <c r="J31" t="s">
        <v>276</v>
      </c>
      <c r="K31" t="s">
        <v>277</v>
      </c>
      <c r="L31" t="s">
        <v>278</v>
      </c>
      <c r="M31" t="s">
        <v>279</v>
      </c>
      <c r="N31" t="s">
        <v>280</v>
      </c>
      <c r="O31" t="s">
        <v>281</v>
      </c>
    </row>
    <row r="32" spans="1:18" x14ac:dyDescent="0.25">
      <c r="A32" s="51"/>
      <c r="B32" s="51"/>
      <c r="C32" s="51"/>
      <c r="D32" s="51"/>
      <c r="E32" s="51"/>
      <c r="F32" s="51" t="str">
        <f t="shared" si="2"/>
        <v>Die Oberfläche für die Montage muss gerade und fest sein</v>
      </c>
      <c r="G32" t="s">
        <v>282</v>
      </c>
      <c r="H32" t="s">
        <v>283</v>
      </c>
      <c r="I32" t="s">
        <v>284</v>
      </c>
      <c r="J32" t="s">
        <v>285</v>
      </c>
      <c r="K32" t="s">
        <v>286</v>
      </c>
      <c r="L32" t="s">
        <v>287</v>
      </c>
      <c r="M32" t="s">
        <v>288</v>
      </c>
      <c r="N32" t="s">
        <v>289</v>
      </c>
      <c r="O32" t="s">
        <v>290</v>
      </c>
    </row>
    <row r="33" spans="1:16" x14ac:dyDescent="0.25">
      <c r="A33" s="51"/>
      <c r="B33" s="51"/>
      <c r="C33" s="51"/>
      <c r="D33" s="51"/>
      <c r="E33" s="51"/>
      <c r="F33" s="51" t="str">
        <f t="shared" si="2"/>
        <v>Die Winkel in der Öffnung müssen rechtecking sein</v>
      </c>
      <c r="G33" t="s">
        <v>291</v>
      </c>
      <c r="H33" t="s">
        <v>292</v>
      </c>
      <c r="I33" t="s">
        <v>293</v>
      </c>
      <c r="J33" t="s">
        <v>294</v>
      </c>
      <c r="K33" t="s">
        <v>295</v>
      </c>
      <c r="L33" t="s">
        <v>296</v>
      </c>
      <c r="M33" t="s">
        <v>297</v>
      </c>
      <c r="N33" t="s">
        <v>298</v>
      </c>
      <c r="O33" t="s">
        <v>299</v>
      </c>
    </row>
    <row r="34" spans="1:16" x14ac:dyDescent="0.25">
      <c r="A34" s="51"/>
      <c r="B34" s="51"/>
      <c r="C34" s="51"/>
      <c r="D34" s="51"/>
      <c r="E34" s="51"/>
      <c r="F34" s="51" t="str">
        <f t="shared" si="2"/>
        <v>Der Boden muss gerage und waagerecht sein</v>
      </c>
      <c r="G34" t="s">
        <v>300</v>
      </c>
      <c r="H34" t="s">
        <v>301</v>
      </c>
      <c r="I34" t="s">
        <v>302</v>
      </c>
      <c r="J34" t="s">
        <v>303</v>
      </c>
      <c r="K34" t="s">
        <v>304</v>
      </c>
      <c r="L34" t="s">
        <v>305</v>
      </c>
      <c r="M34" t="s">
        <v>306</v>
      </c>
      <c r="N34" t="s">
        <v>307</v>
      </c>
      <c r="O34" t="s">
        <v>308</v>
      </c>
    </row>
    <row r="35" spans="1:16" x14ac:dyDescent="0.25">
      <c r="A35" s="51"/>
      <c r="B35" s="51"/>
      <c r="C35" s="51"/>
      <c r="D35" s="51"/>
      <c r="E35" s="51"/>
      <c r="F35" s="51" t="str">
        <f t="shared" ref="F35:F47" si="3">VLOOKUP($G35,$G$2:$P$47,F$2,FALSE)</f>
        <v>Füllen Sie bitte alle markierte Felder aus!</v>
      </c>
      <c r="G35" t="s">
        <v>309</v>
      </c>
      <c r="H35" t="s">
        <v>310</v>
      </c>
      <c r="I35" t="s">
        <v>311</v>
      </c>
      <c r="J35" t="s">
        <v>312</v>
      </c>
      <c r="K35" t="s">
        <v>313</v>
      </c>
      <c r="L35" t="s">
        <v>314</v>
      </c>
      <c r="M35" t="s">
        <v>315</v>
      </c>
      <c r="N35" t="s">
        <v>316</v>
      </c>
      <c r="O35" t="s">
        <v>317</v>
      </c>
    </row>
    <row r="36" spans="1:16" x14ac:dyDescent="0.25">
      <c r="A36" s="51"/>
      <c r="B36" s="51"/>
      <c r="C36" s="51"/>
      <c r="D36" s="51"/>
      <c r="E36" s="51"/>
      <c r="F36" s="51" t="str">
        <f t="shared" si="3"/>
        <v>Öffnungsrichtung</v>
      </c>
      <c r="G36" t="s">
        <v>318</v>
      </c>
      <c r="H36" t="s">
        <v>319</v>
      </c>
      <c r="I36" t="s">
        <v>320</v>
      </c>
      <c r="J36" t="s">
        <v>321</v>
      </c>
      <c r="K36" t="s">
        <v>322</v>
      </c>
      <c r="L36" t="s">
        <v>323</v>
      </c>
      <c r="M36" t="s">
        <v>324</v>
      </c>
      <c r="N36" t="s">
        <v>325</v>
      </c>
      <c r="O36" t="s">
        <v>326</v>
      </c>
      <c r="P36" t="s">
        <v>327</v>
      </c>
    </row>
    <row r="37" spans="1:16" x14ac:dyDescent="0.25">
      <c r="A37" s="51"/>
      <c r="B37" s="51"/>
      <c r="C37" s="51"/>
      <c r="D37" s="51"/>
      <c r="E37" s="51"/>
      <c r="F37" s="51" t="str">
        <f t="shared" si="3"/>
        <v>Geben Sie die Breite des linken Torflügels (L) ein</v>
      </c>
      <c r="G37" t="s">
        <v>328</v>
      </c>
      <c r="H37" t="s">
        <v>329</v>
      </c>
      <c r="I37" t="s">
        <v>330</v>
      </c>
      <c r="J37" t="s">
        <v>331</v>
      </c>
      <c r="K37" t="s">
        <v>332</v>
      </c>
      <c r="L37" t="s">
        <v>333</v>
      </c>
      <c r="M37" t="s">
        <v>334</v>
      </c>
      <c r="N37" t="s">
        <v>335</v>
      </c>
      <c r="O37" t="s">
        <v>336</v>
      </c>
      <c r="P37" t="s">
        <v>337</v>
      </c>
    </row>
    <row r="38" spans="1:16" x14ac:dyDescent="0.25">
      <c r="A38" s="51"/>
      <c r="B38" s="51"/>
      <c r="C38" s="51"/>
      <c r="D38" s="51"/>
      <c r="E38" s="51"/>
      <c r="F38" s="51" t="str">
        <f t="shared" si="3"/>
        <v>Breite des linken Torflügels (L)</v>
      </c>
      <c r="G38" t="s">
        <v>338</v>
      </c>
      <c r="H38" t="s">
        <v>339</v>
      </c>
      <c r="I38" t="s">
        <v>340</v>
      </c>
      <c r="J38" t="s">
        <v>341</v>
      </c>
      <c r="K38" t="s">
        <v>342</v>
      </c>
      <c r="L38" t="s">
        <v>343</v>
      </c>
      <c r="M38" t="s">
        <v>344</v>
      </c>
      <c r="N38" t="s">
        <v>345</v>
      </c>
      <c r="O38" t="s">
        <v>346</v>
      </c>
      <c r="P38" t="s">
        <v>347</v>
      </c>
    </row>
    <row r="39" spans="1:16" x14ac:dyDescent="0.25">
      <c r="A39" s="51"/>
      <c r="B39" s="51"/>
      <c r="C39" s="51"/>
      <c r="D39" s="51"/>
      <c r="E39" s="51"/>
      <c r="F39" s="51" t="str">
        <f t="shared" si="3"/>
        <v>Breite des rechten Torflügels ( R)</v>
      </c>
      <c r="G39" t="s">
        <v>348</v>
      </c>
      <c r="H39" t="s">
        <v>349</v>
      </c>
      <c r="I39" t="s">
        <v>350</v>
      </c>
      <c r="J39" t="s">
        <v>351</v>
      </c>
      <c r="K39" t="s">
        <v>352</v>
      </c>
      <c r="L39" t="s">
        <v>353</v>
      </c>
      <c r="M39" t="s">
        <v>354</v>
      </c>
      <c r="N39" t="s">
        <v>355</v>
      </c>
      <c r="O39" t="s">
        <v>356</v>
      </c>
      <c r="P39" t="s">
        <v>357</v>
      </c>
    </row>
    <row r="40" spans="1:16" x14ac:dyDescent="0.25">
      <c r="A40" s="51"/>
      <c r="B40" s="51"/>
      <c r="C40" s="51"/>
      <c r="D40" s="51"/>
      <c r="E40" s="51"/>
      <c r="F40" s="51" t="str">
        <f t="shared" si="3"/>
        <v>Befestigungspunkte</v>
      </c>
      <c r="G40" t="s">
        <v>358</v>
      </c>
      <c r="H40" t="s">
        <v>359</v>
      </c>
      <c r="I40" t="s">
        <v>360</v>
      </c>
      <c r="J40" t="s">
        <v>361</v>
      </c>
      <c r="K40" t="s">
        <v>362</v>
      </c>
      <c r="L40" t="s">
        <v>363</v>
      </c>
      <c r="M40" t="s">
        <v>364</v>
      </c>
      <c r="N40" t="s">
        <v>365</v>
      </c>
      <c r="O40" t="s">
        <v>366</v>
      </c>
      <c r="P40" t="s">
        <v>367</v>
      </c>
    </row>
    <row r="41" spans="1:16" x14ac:dyDescent="0.25">
      <c r="A41" s="51"/>
      <c r="B41" s="51"/>
      <c r="C41" s="51"/>
      <c r="D41" s="51"/>
      <c r="E41" s="51"/>
      <c r="F41" s="51" t="str">
        <f t="shared" si="3"/>
        <v>symmetrische Torflügel</v>
      </c>
      <c r="G41" t="s">
        <v>368</v>
      </c>
      <c r="H41" t="s">
        <v>369</v>
      </c>
      <c r="I41" t="s">
        <v>370</v>
      </c>
      <c r="J41" t="s">
        <v>371</v>
      </c>
      <c r="K41" t="s">
        <v>372</v>
      </c>
      <c r="L41" t="s">
        <v>373</v>
      </c>
      <c r="M41" t="s">
        <v>374</v>
      </c>
      <c r="N41" t="s">
        <v>375</v>
      </c>
      <c r="O41" t="s">
        <v>376</v>
      </c>
      <c r="P41" t="s">
        <v>377</v>
      </c>
    </row>
    <row r="42" spans="1:16" x14ac:dyDescent="0.25">
      <c r="A42" s="51"/>
      <c r="B42" s="51"/>
      <c r="C42" s="51"/>
      <c r="D42" s="51"/>
      <c r="E42" s="51"/>
      <c r="F42" s="51" t="str">
        <f t="shared" si="3"/>
        <v>2LD ohne thermische Trennung</v>
      </c>
      <c r="G42" t="s">
        <v>378</v>
      </c>
      <c r="H42" t="s">
        <v>379</v>
      </c>
      <c r="I42" t="s">
        <v>380</v>
      </c>
      <c r="J42" t="s">
        <v>381</v>
      </c>
      <c r="K42" t="s">
        <v>382</v>
      </c>
      <c r="L42" t="s">
        <v>383</v>
      </c>
      <c r="M42" t="s">
        <v>384</v>
      </c>
      <c r="N42" t="s">
        <v>385</v>
      </c>
      <c r="O42" t="s">
        <v>386</v>
      </c>
    </row>
    <row r="43" spans="1:16" x14ac:dyDescent="0.25">
      <c r="A43" s="51"/>
      <c r="B43" s="51"/>
      <c r="C43" s="51"/>
      <c r="D43" s="51"/>
      <c r="E43" s="51"/>
      <c r="F43" s="51" t="str">
        <f t="shared" si="3"/>
        <v>Ja</v>
      </c>
      <c r="G43" t="s">
        <v>387</v>
      </c>
      <c r="H43" t="s">
        <v>388</v>
      </c>
      <c r="I43" t="s">
        <v>389</v>
      </c>
      <c r="J43" t="s">
        <v>390</v>
      </c>
      <c r="K43" t="s">
        <v>391</v>
      </c>
      <c r="L43" t="s">
        <v>389</v>
      </c>
      <c r="M43" t="s">
        <v>392</v>
      </c>
      <c r="N43" t="s">
        <v>393</v>
      </c>
      <c r="O43" t="s">
        <v>394</v>
      </c>
    </row>
    <row r="44" spans="1:16" x14ac:dyDescent="0.25">
      <c r="A44" s="51"/>
      <c r="B44" s="51"/>
      <c r="C44" s="51"/>
      <c r="D44" s="51"/>
      <c r="E44" s="51"/>
      <c r="F44" s="51" t="str">
        <f t="shared" si="3"/>
        <v>Nein</v>
      </c>
      <c r="G44" t="s">
        <v>395</v>
      </c>
      <c r="H44" t="s">
        <v>396</v>
      </c>
      <c r="I44" t="s">
        <v>397</v>
      </c>
      <c r="J44" t="s">
        <v>398</v>
      </c>
      <c r="K44" t="s">
        <v>399</v>
      </c>
      <c r="L44" t="s">
        <v>400</v>
      </c>
      <c r="M44" t="s">
        <v>401</v>
      </c>
      <c r="N44" t="s">
        <v>401</v>
      </c>
      <c r="O44" t="s">
        <v>402</v>
      </c>
    </row>
    <row r="45" spans="1:16" x14ac:dyDescent="0.25">
      <c r="A45" s="51"/>
      <c r="B45" s="51"/>
      <c r="C45" s="51"/>
      <c r="D45" s="51"/>
      <c r="E45" s="51"/>
      <c r="F45" s="51" t="str">
        <f>VLOOKUP($G45,$G$2:$P$47,F$2,FALSE)</f>
        <v>2LD mit thermischer Trennung</v>
      </c>
      <c r="G45" t="s">
        <v>403</v>
      </c>
      <c r="H45" t="s">
        <v>404</v>
      </c>
      <c r="I45" t="s">
        <v>405</v>
      </c>
      <c r="J45" t="s">
        <v>406</v>
      </c>
      <c r="K45" t="s">
        <v>407</v>
      </c>
      <c r="L45" t="s">
        <v>408</v>
      </c>
      <c r="M45" t="s">
        <v>409</v>
      </c>
      <c r="N45" t="s">
        <v>410</v>
      </c>
      <c r="O45" t="s">
        <v>411</v>
      </c>
    </row>
    <row r="46" spans="1:16" x14ac:dyDescent="0.25">
      <c r="A46" s="51"/>
      <c r="B46" s="51"/>
      <c r="C46" s="51"/>
      <c r="D46" s="51"/>
      <c r="E46" s="51"/>
      <c r="F46" s="51" t="e">
        <f t="shared" si="3"/>
        <v>#N/A</v>
      </c>
    </row>
    <row r="47" spans="1:16" x14ac:dyDescent="0.25">
      <c r="A47" s="51"/>
      <c r="B47" s="51"/>
      <c r="C47" s="51"/>
      <c r="D47" s="51"/>
      <c r="E47" s="51"/>
      <c r="F47" s="51" t="e">
        <f t="shared" si="3"/>
        <v>#N/A</v>
      </c>
    </row>
  </sheetData>
  <sheetProtection password="996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LD45BTO</vt:lpstr>
      <vt:lpstr>Translation</vt:lpstr>
      <vt:lpstr>LD45BTO!Druckbereich</vt:lpstr>
    </vt:vector>
  </TitlesOfParts>
  <Company>Rohaka Management &amp;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2021-01-28T12:50:42Z</dcterms:created>
  <dcterms:modified xsi:type="dcterms:W3CDTF">2024-07-09T12:08:05Z</dcterms:modified>
</cp:coreProperties>
</file>